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08"/>
  <workbookPr showInkAnnotation="0" checkCompatibility="1" autoCompressPictures="0"/>
  <mc:AlternateContent xmlns:mc="http://schemas.openxmlformats.org/markup-compatibility/2006">
    <mc:Choice Requires="x15">
      <x15ac:absPath xmlns:x15ac="http://schemas.microsoft.com/office/spreadsheetml/2010/11/ac" url="/Users/jjp/Desktop/Statdgärten_neo/Seafile/Seafile/stadtgaerten-geschaeftsstelle-enc/98_Finanzen/02_Haushalt/"/>
    </mc:Choice>
  </mc:AlternateContent>
  <xr:revisionPtr revIDLastSave="0" documentId="13_ncr:1_{339E84FE-473D-CF4C-8B62-E7CB0C061DA6}" xr6:coauthVersionLast="47" xr6:coauthVersionMax="47" xr10:uidLastSave="{00000000-0000-0000-0000-000000000000}"/>
  <bookViews>
    <workbookView xWindow="0" yWindow="500" windowWidth="28800" windowHeight="17500" tabRatio="500" xr2:uid="{00000000-000D-0000-FFFF-FFFF00000000}"/>
  </bookViews>
  <sheets>
    <sheet name="Übersicht" sheetId="1" r:id="rId1"/>
    <sheet name="Übersicht 2" sheetId="5" r:id="rId2"/>
    <sheet name="1200_Marketing" sheetId="2" r:id="rId3"/>
    <sheet name="1300_Webservices Infrastruktur" sheetId="3" r:id="rId4"/>
    <sheet name="1400_ProjektAP" sheetId="4" r:id="rId5"/>
    <sheet name="1410_AG Sensorik" sheetId="6" r:id="rId6"/>
    <sheet name="1600_Baumscheiben" sheetId="7" r:id="rId7"/>
    <sheet name="1700_Projekt Alberthafen" sheetId="12" r:id="rId8"/>
    <sheet name="1800_Projekt_Geh8" sheetId="13" r:id="rId9"/>
    <sheet name="Rückstellungen " sheetId="9" state="hidden" r:id="rId10"/>
  </sheets>
  <externalReferences>
    <externalReference r:id="rId11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9" i="1" l="1"/>
  <c r="I23" i="1"/>
  <c r="H24" i="1"/>
  <c r="E24" i="1"/>
  <c r="J23" i="1"/>
  <c r="H23" i="1"/>
  <c r="G23" i="1"/>
  <c r="E23" i="1"/>
  <c r="G9" i="13"/>
  <c r="I24" i="1" s="1"/>
  <c r="F9" i="13"/>
  <c r="D9" i="13"/>
  <c r="F24" i="1" s="1"/>
  <c r="C9" i="13"/>
  <c r="H8" i="13"/>
  <c r="E8" i="13"/>
  <c r="H7" i="13"/>
  <c r="E7" i="13"/>
  <c r="H6" i="13"/>
  <c r="E6" i="13"/>
  <c r="H5" i="13"/>
  <c r="E5" i="13"/>
  <c r="H4" i="13"/>
  <c r="E4" i="13"/>
  <c r="H3" i="13"/>
  <c r="E3" i="13"/>
  <c r="G9" i="12"/>
  <c r="F9" i="12"/>
  <c r="D9" i="12"/>
  <c r="F23" i="1" s="1"/>
  <c r="C9" i="12"/>
  <c r="H8" i="12"/>
  <c r="E8" i="12"/>
  <c r="H7" i="12"/>
  <c r="E7" i="12"/>
  <c r="H6" i="12"/>
  <c r="E6" i="12"/>
  <c r="H5" i="12"/>
  <c r="E5" i="12"/>
  <c r="H4" i="12"/>
  <c r="E4" i="12"/>
  <c r="H3" i="12"/>
  <c r="E3" i="12"/>
  <c r="L19" i="5"/>
  <c r="L18" i="5"/>
  <c r="L15" i="5" s="1"/>
  <c r="L17" i="5"/>
  <c r="L16" i="5"/>
  <c r="L14" i="5"/>
  <c r="S70" i="5"/>
  <c r="R70" i="5"/>
  <c r="L70" i="5"/>
  <c r="M70" i="5" s="1"/>
  <c r="I70" i="5"/>
  <c r="I64" i="5" s="1"/>
  <c r="H70" i="5"/>
  <c r="S69" i="5"/>
  <c r="R69" i="5"/>
  <c r="M69" i="5"/>
  <c r="J69" i="5"/>
  <c r="S68" i="5"/>
  <c r="R68" i="5"/>
  <c r="M68" i="5"/>
  <c r="J68" i="5"/>
  <c r="S67" i="5"/>
  <c r="R67" i="5"/>
  <c r="M67" i="5"/>
  <c r="J67" i="5"/>
  <c r="S66" i="5"/>
  <c r="R66" i="5"/>
  <c r="L66" i="5"/>
  <c r="M66" i="5" s="1"/>
  <c r="J66" i="5"/>
  <c r="S65" i="5"/>
  <c r="R65" i="5"/>
  <c r="M65" i="5"/>
  <c r="J65" i="5"/>
  <c r="S64" i="5"/>
  <c r="R64" i="5"/>
  <c r="L64" i="5"/>
  <c r="K64" i="5"/>
  <c r="H64" i="5"/>
  <c r="E9" i="12" l="1"/>
  <c r="E9" i="13"/>
  <c r="G24" i="1" s="1"/>
  <c r="H9" i="12"/>
  <c r="H9" i="13"/>
  <c r="J24" i="1" s="1"/>
  <c r="J64" i="5"/>
  <c r="J70" i="5"/>
  <c r="M64" i="5"/>
  <c r="H62" i="5"/>
  <c r="H56" i="5" s="1"/>
  <c r="I62" i="5"/>
  <c r="I56" i="5" s="1"/>
  <c r="S62" i="5"/>
  <c r="R62" i="5"/>
  <c r="L62" i="5"/>
  <c r="M62" i="5"/>
  <c r="S61" i="5"/>
  <c r="R61" i="5"/>
  <c r="M61" i="5"/>
  <c r="J61" i="5"/>
  <c r="S60" i="5"/>
  <c r="R60" i="5"/>
  <c r="M60" i="5"/>
  <c r="J60" i="5"/>
  <c r="S59" i="5"/>
  <c r="R59" i="5"/>
  <c r="M59" i="5"/>
  <c r="J59" i="5"/>
  <c r="S58" i="5"/>
  <c r="R58" i="5"/>
  <c r="L58" i="5"/>
  <c r="M58" i="5" s="1"/>
  <c r="J58" i="5"/>
  <c r="S57" i="5"/>
  <c r="R57" i="5"/>
  <c r="M57" i="5"/>
  <c r="J57" i="5"/>
  <c r="S56" i="5"/>
  <c r="R56" i="5"/>
  <c r="K56" i="5"/>
  <c r="F6" i="1"/>
  <c r="L56" i="5" l="1"/>
  <c r="M56" i="5" s="1"/>
  <c r="J62" i="5"/>
  <c r="J56" i="5"/>
  <c r="L35" i="5"/>
  <c r="L34" i="5"/>
  <c r="L33" i="5"/>
  <c r="L32" i="5"/>
  <c r="L31" i="5"/>
  <c r="L30" i="5"/>
  <c r="F14" i="1"/>
  <c r="F13" i="1"/>
  <c r="S53" i="5" l="1"/>
  <c r="R53" i="5"/>
  <c r="S52" i="5"/>
  <c r="R52" i="5"/>
  <c r="S51" i="5"/>
  <c r="R51" i="5"/>
  <c r="S50" i="5"/>
  <c r="R50" i="5"/>
  <c r="S49" i="5"/>
  <c r="R49" i="5"/>
  <c r="S48" i="5"/>
  <c r="R48" i="5"/>
  <c r="S46" i="5"/>
  <c r="R46" i="5"/>
  <c r="S45" i="5"/>
  <c r="R45" i="5"/>
  <c r="S44" i="5"/>
  <c r="R44" i="5"/>
  <c r="S43" i="5"/>
  <c r="R43" i="5"/>
  <c r="S42" i="5"/>
  <c r="R42" i="5"/>
  <c r="S40" i="5"/>
  <c r="R40" i="5"/>
  <c r="S39" i="5"/>
  <c r="R39" i="5"/>
  <c r="S38" i="5"/>
  <c r="R38" i="5"/>
  <c r="S37" i="5"/>
  <c r="R37" i="5"/>
  <c r="S35" i="5"/>
  <c r="R35" i="5"/>
  <c r="S34" i="5"/>
  <c r="R34" i="5"/>
  <c r="S33" i="5"/>
  <c r="R33" i="5"/>
  <c r="S32" i="5"/>
  <c r="R32" i="5"/>
  <c r="S31" i="5"/>
  <c r="R31" i="5"/>
  <c r="S30" i="5"/>
  <c r="R30" i="5"/>
  <c r="S29" i="5"/>
  <c r="R29" i="5"/>
  <c r="S27" i="5"/>
  <c r="R27" i="5"/>
  <c r="S26" i="5"/>
  <c r="R26" i="5"/>
  <c r="S25" i="5"/>
  <c r="R25" i="5"/>
  <c r="S24" i="5"/>
  <c r="R24" i="5"/>
  <c r="S23" i="5"/>
  <c r="R23" i="5"/>
  <c r="S22" i="5"/>
  <c r="R22" i="5"/>
  <c r="S19" i="5"/>
  <c r="R19" i="5"/>
  <c r="S18" i="5"/>
  <c r="R18" i="5"/>
  <c r="S17" i="5"/>
  <c r="R17" i="5"/>
  <c r="S16" i="5"/>
  <c r="R16" i="5"/>
  <c r="S15" i="5"/>
  <c r="R15" i="5"/>
  <c r="S14" i="5"/>
  <c r="R14" i="5"/>
  <c r="S13" i="5"/>
  <c r="R13" i="5"/>
  <c r="S11" i="5"/>
  <c r="R11" i="5"/>
  <c r="S9" i="5"/>
  <c r="R9" i="5"/>
  <c r="S7" i="5"/>
  <c r="R7" i="5"/>
  <c r="S6" i="5"/>
  <c r="R6" i="5"/>
  <c r="S5" i="5"/>
  <c r="R5" i="5"/>
  <c r="S4" i="5"/>
  <c r="R4" i="5"/>
  <c r="S3" i="5"/>
  <c r="R3" i="5"/>
  <c r="G22" i="1" l="1"/>
  <c r="L48" i="5"/>
  <c r="J51" i="5"/>
  <c r="J26" i="5"/>
  <c r="F22" i="1"/>
  <c r="E22" i="1"/>
  <c r="K27" i="5" l="1"/>
  <c r="K26" i="5"/>
  <c r="K24" i="5"/>
  <c r="K23" i="5"/>
  <c r="K22" i="5" l="1"/>
  <c r="K35" i="5"/>
  <c r="K34" i="5"/>
  <c r="K33" i="5"/>
  <c r="K32" i="5"/>
  <c r="M10" i="5" l="1"/>
  <c r="J10" i="5"/>
  <c r="J8" i="5"/>
  <c r="L3" i="5"/>
  <c r="M8" i="5"/>
  <c r="O53" i="5" l="1"/>
  <c r="O52" i="5"/>
  <c r="O51" i="5"/>
  <c r="O50" i="5"/>
  <c r="O48" i="5"/>
  <c r="O46" i="5"/>
  <c r="O44" i="5"/>
  <c r="O42" i="5" s="1"/>
  <c r="O40" i="5"/>
  <c r="O39" i="5"/>
  <c r="O38" i="5"/>
  <c r="O37" i="5"/>
  <c r="P53" i="5"/>
  <c r="P52" i="5"/>
  <c r="P51" i="5"/>
  <c r="P49" i="5"/>
  <c r="P48" i="5"/>
  <c r="P46" i="5"/>
  <c r="P45" i="5"/>
  <c r="P44" i="5"/>
  <c r="P43" i="5"/>
  <c r="P42" i="5"/>
  <c r="P40" i="5"/>
  <c r="P39" i="5"/>
  <c r="P38" i="5"/>
  <c r="P37" i="5"/>
  <c r="I34" i="5" l="1"/>
  <c r="E19" i="1" l="1"/>
  <c r="E18" i="1"/>
  <c r="E17" i="1"/>
  <c r="I42" i="5"/>
  <c r="F18" i="1"/>
  <c r="F17" i="1"/>
  <c r="M26" i="5" l="1"/>
  <c r="L25" i="5"/>
  <c r="L24" i="5"/>
  <c r="H6" i="3"/>
  <c r="J7" i="9" l="1"/>
  <c r="J6" i="9"/>
  <c r="H38" i="5" l="1"/>
  <c r="K39" i="5"/>
  <c r="K38" i="5"/>
  <c r="K19" i="5"/>
  <c r="K16" i="5"/>
  <c r="K15" i="5" s="1"/>
  <c r="J5" i="9"/>
  <c r="J4" i="9"/>
  <c r="J3" i="9"/>
  <c r="E14" i="1"/>
  <c r="E13" i="1"/>
  <c r="K13" i="5" l="1"/>
  <c r="E12" i="1"/>
  <c r="H29" i="5" l="1"/>
  <c r="E20" i="1" s="1"/>
  <c r="I22" i="1" l="1"/>
  <c r="L29" i="5"/>
  <c r="I20" i="1" s="1"/>
  <c r="M44" i="5"/>
  <c r="E5" i="3"/>
  <c r="E4" i="3"/>
  <c r="E3" i="3"/>
  <c r="E7" i="3"/>
  <c r="G8" i="3"/>
  <c r="L22" i="5" s="1"/>
  <c r="I19" i="1" s="1"/>
  <c r="F8" i="3"/>
  <c r="C8" i="3"/>
  <c r="D8" i="3"/>
  <c r="E3" i="4"/>
  <c r="F10" i="1"/>
  <c r="F26" i="1" s="1"/>
  <c r="J1" i="1"/>
  <c r="F12" i="1"/>
  <c r="M51" i="5"/>
  <c r="E6" i="2"/>
  <c r="H6" i="2"/>
  <c r="H7" i="2"/>
  <c r="H4" i="2"/>
  <c r="H5" i="2"/>
  <c r="E7" i="2"/>
  <c r="E4" i="2"/>
  <c r="E5" i="2"/>
  <c r="M7" i="5"/>
  <c r="J7" i="5"/>
  <c r="I48" i="5"/>
  <c r="J44" i="5"/>
  <c r="J46" i="5"/>
  <c r="M17" i="5"/>
  <c r="J17" i="5"/>
  <c r="J3" i="5"/>
  <c r="G17" i="1" s="1"/>
  <c r="K3" i="5"/>
  <c r="H18" i="1"/>
  <c r="M38" i="5"/>
  <c r="M39" i="5"/>
  <c r="M43" i="5"/>
  <c r="M45" i="5"/>
  <c r="M50" i="5"/>
  <c r="K29" i="5"/>
  <c r="H20" i="1" s="1"/>
  <c r="M49" i="5"/>
  <c r="K48" i="5"/>
  <c r="H22" i="1" s="1"/>
  <c r="L42" i="5"/>
  <c r="K42" i="5"/>
  <c r="L37" i="5"/>
  <c r="K37" i="5"/>
  <c r="H21" i="1" s="1"/>
  <c r="H37" i="5"/>
  <c r="E21" i="1" s="1"/>
  <c r="J50" i="5"/>
  <c r="J49" i="5"/>
  <c r="H48" i="5"/>
  <c r="H42" i="5"/>
  <c r="J38" i="5"/>
  <c r="J39" i="5"/>
  <c r="J13" i="5"/>
  <c r="G18" i="1" s="1"/>
  <c r="H3" i="7"/>
  <c r="H4" i="7"/>
  <c r="H5" i="7"/>
  <c r="H6" i="7"/>
  <c r="H7" i="7"/>
  <c r="G8" i="7"/>
  <c r="F8" i="7"/>
  <c r="E3" i="7"/>
  <c r="E4" i="7"/>
  <c r="E5" i="7"/>
  <c r="E6" i="7"/>
  <c r="E7" i="7"/>
  <c r="D8" i="7"/>
  <c r="C8" i="7"/>
  <c r="H3" i="6"/>
  <c r="H4" i="6"/>
  <c r="H5" i="6"/>
  <c r="H6" i="6"/>
  <c r="H7" i="6"/>
  <c r="G8" i="6"/>
  <c r="F8" i="6"/>
  <c r="E3" i="6"/>
  <c r="E4" i="6"/>
  <c r="E5" i="6"/>
  <c r="E6" i="6"/>
  <c r="E7" i="6"/>
  <c r="D8" i="6"/>
  <c r="C8" i="6"/>
  <c r="J43" i="5"/>
  <c r="J45" i="5"/>
  <c r="J14" i="5"/>
  <c r="J15" i="5"/>
  <c r="J16" i="5"/>
  <c r="I22" i="5"/>
  <c r="F19" i="1" s="1"/>
  <c r="J23" i="5"/>
  <c r="J24" i="5"/>
  <c r="I29" i="5"/>
  <c r="J30" i="5"/>
  <c r="J31" i="5"/>
  <c r="J32" i="5"/>
  <c r="J35" i="5"/>
  <c r="I37" i="5"/>
  <c r="J4" i="5"/>
  <c r="J5" i="5"/>
  <c r="J6" i="5"/>
  <c r="J9" i="5"/>
  <c r="J11" i="5"/>
  <c r="J18" i="5"/>
  <c r="J19" i="5"/>
  <c r="J25" i="5"/>
  <c r="J27" i="5"/>
  <c r="J33" i="5"/>
  <c r="J34" i="5"/>
  <c r="M4" i="5"/>
  <c r="M5" i="5"/>
  <c r="M6" i="5"/>
  <c r="M9" i="5"/>
  <c r="M11" i="5"/>
  <c r="M14" i="5"/>
  <c r="M16" i="5"/>
  <c r="M18" i="5"/>
  <c r="M19" i="5"/>
  <c r="M23" i="5"/>
  <c r="M24" i="5"/>
  <c r="M25" i="5"/>
  <c r="M27" i="5"/>
  <c r="M30" i="5"/>
  <c r="M31" i="5"/>
  <c r="M32" i="5"/>
  <c r="M33" i="5"/>
  <c r="M34" i="5"/>
  <c r="M35" i="5"/>
  <c r="G6" i="1"/>
  <c r="G7" i="1"/>
  <c r="G8" i="1"/>
  <c r="G9" i="1"/>
  <c r="G5" i="1"/>
  <c r="J6" i="1"/>
  <c r="J7" i="1"/>
  <c r="J5" i="1"/>
  <c r="H3" i="2"/>
  <c r="E3" i="2"/>
  <c r="E8" i="4"/>
  <c r="E4" i="4"/>
  <c r="E5" i="4"/>
  <c r="E6" i="4"/>
  <c r="E7" i="4"/>
  <c r="H3" i="4"/>
  <c r="H4" i="4"/>
  <c r="H5" i="4"/>
  <c r="H6" i="4"/>
  <c r="H7" i="4"/>
  <c r="H8" i="4"/>
  <c r="E10" i="1"/>
  <c r="C9" i="4"/>
  <c r="D9" i="4"/>
  <c r="F9" i="4"/>
  <c r="G9" i="4"/>
  <c r="H3" i="3"/>
  <c r="H4" i="3"/>
  <c r="H5" i="3"/>
  <c r="H7" i="3"/>
  <c r="I4" i="1"/>
  <c r="C8" i="2"/>
  <c r="D8" i="2"/>
  <c r="F8" i="2"/>
  <c r="G8" i="2"/>
  <c r="I26" i="1" l="1"/>
  <c r="D29" i="1" s="1"/>
  <c r="M15" i="5"/>
  <c r="L13" i="5"/>
  <c r="I18" i="1" s="1"/>
  <c r="F21" i="1"/>
  <c r="I21" i="1"/>
  <c r="J22" i="5"/>
  <c r="G19" i="1" s="1"/>
  <c r="E8" i="7"/>
  <c r="H8" i="6"/>
  <c r="J48" i="5"/>
  <c r="E8" i="2"/>
  <c r="E8" i="3"/>
  <c r="E26" i="1"/>
  <c r="J29" i="5"/>
  <c r="G20" i="1" s="1"/>
  <c r="F20" i="1"/>
  <c r="E8" i="6"/>
  <c r="M48" i="5"/>
  <c r="J22" i="1" s="1"/>
  <c r="J37" i="5"/>
  <c r="G21" i="1" s="1"/>
  <c r="I8" i="1"/>
  <c r="I17" i="1"/>
  <c r="M42" i="5"/>
  <c r="M37" i="5"/>
  <c r="J21" i="1" s="1"/>
  <c r="E9" i="4"/>
  <c r="M22" i="5"/>
  <c r="J19" i="1" s="1"/>
  <c r="H19" i="1"/>
  <c r="H8" i="2"/>
  <c r="M29" i="5"/>
  <c r="J20" i="1" s="1"/>
  <c r="G10" i="1"/>
  <c r="M3" i="5"/>
  <c r="J17" i="1" s="1"/>
  <c r="H17" i="1"/>
  <c r="H8" i="3"/>
  <c r="H8" i="7"/>
  <c r="H9" i="4"/>
  <c r="J42" i="5"/>
  <c r="H8" i="1"/>
  <c r="H10" i="1" s="1"/>
  <c r="M13" i="5" l="1"/>
  <c r="J18" i="1" s="1"/>
  <c r="J26" i="1" s="1"/>
  <c r="H26" i="1"/>
  <c r="J8" i="1"/>
  <c r="J10" i="1" s="1"/>
  <c r="I10" i="1"/>
  <c r="G26" i="1" l="1"/>
  <c r="D28" i="1"/>
</calcChain>
</file>

<file path=xl/sharedStrings.xml><?xml version="1.0" encoding="utf-8"?>
<sst xmlns="http://schemas.openxmlformats.org/spreadsheetml/2006/main" count="238" uniqueCount="131">
  <si>
    <t>Gesamt</t>
  </si>
  <si>
    <t>IST Einnahmen</t>
  </si>
  <si>
    <t>PLAN Einnahmen</t>
  </si>
  <si>
    <t>Saldo Einnahmen</t>
  </si>
  <si>
    <t>IST Ausgaben</t>
  </si>
  <si>
    <t>PLAN Ausgaben</t>
  </si>
  <si>
    <t>Saldo Ausgaben</t>
  </si>
  <si>
    <t>Zinsen</t>
  </si>
  <si>
    <t>Mitglieder und Förderer</t>
  </si>
  <si>
    <t>Beitragseinnahmen der Mitglieder</t>
  </si>
  <si>
    <t>Detailblatt I</t>
  </si>
  <si>
    <t>IST - Einnahmen</t>
  </si>
  <si>
    <t>IST - Ausgaben</t>
  </si>
  <si>
    <t>Selbstverwaltung des Vereins</t>
  </si>
  <si>
    <t>Büro und Verbrauchsmaterial</t>
  </si>
  <si>
    <t>Rechts und Beratungskosten</t>
  </si>
  <si>
    <t>Teilnahme/Durchführung Schulungen</t>
  </si>
  <si>
    <t>Ersatz und Neuanschaffungen</t>
  </si>
  <si>
    <t>Teilnahme/Durchführung Konferenzen</t>
  </si>
  <si>
    <t>Marketing</t>
  </si>
  <si>
    <t>Vernastalltungsplakate</t>
  </si>
  <si>
    <t>Werbemittel</t>
  </si>
  <si>
    <t>Samentüten</t>
  </si>
  <si>
    <t>Spendendosen</t>
  </si>
  <si>
    <t>Mittel für Sponsoren</t>
  </si>
  <si>
    <t>Infrastruktur Webservice</t>
  </si>
  <si>
    <t>Server</t>
  </si>
  <si>
    <t>Domain</t>
  </si>
  <si>
    <t>Gartenprojekt Alaunpark</t>
  </si>
  <si>
    <t>Pacht/Miete</t>
  </si>
  <si>
    <t>Versicherung</t>
  </si>
  <si>
    <t>Werkzeug</t>
  </si>
  <si>
    <t>Baumaterial</t>
  </si>
  <si>
    <t>Instandhaltung</t>
  </si>
  <si>
    <t>Spenden</t>
  </si>
  <si>
    <t>Spendendosen ( kalk.)</t>
  </si>
  <si>
    <t>Festzusagen</t>
  </si>
  <si>
    <t>Häufigkeit</t>
  </si>
  <si>
    <t>Plan Einnahmen</t>
  </si>
  <si>
    <t>Ist Ausgaben</t>
  </si>
  <si>
    <t xml:space="preserve">Plan Ausgaben </t>
  </si>
  <si>
    <t>Vernatsaltungsplakate</t>
  </si>
  <si>
    <t>Summe</t>
  </si>
  <si>
    <t>Infratsuktur Webservices</t>
  </si>
  <si>
    <t>Domains</t>
  </si>
  <si>
    <t>Social Media</t>
  </si>
  <si>
    <t>Projekt Alaungarten</t>
  </si>
  <si>
    <t>Pacht</t>
  </si>
  <si>
    <t>Mailman</t>
  </si>
  <si>
    <t>Spendengelder</t>
  </si>
  <si>
    <t>Zusagen</t>
  </si>
  <si>
    <t xml:space="preserve">Summe </t>
  </si>
  <si>
    <t>Plan</t>
  </si>
  <si>
    <t>Ist</t>
  </si>
  <si>
    <t>Vernastaltungen</t>
  </si>
  <si>
    <t>Endergebnis I</t>
  </si>
  <si>
    <t>Endergebnis II</t>
  </si>
  <si>
    <t xml:space="preserve">Endergebnis II vernachlässigt die einnahmen durch Spenden , durch die angebauten Rücklagen bzw unser Durchlaufvermögen was wir eh zum Teil abbauen müssen können wir uns das ohne Problem leisten ( Reduktion um 1081,50 Euro also etwa kommen wir dann bei 2000 Euro raus </t>
  </si>
  <si>
    <t>Selbsverwaltung</t>
  </si>
  <si>
    <t>AG Sensorik</t>
  </si>
  <si>
    <t>Baumscheiben</t>
  </si>
  <si>
    <t>Sensorik</t>
  </si>
  <si>
    <t>Baumaterialien</t>
  </si>
  <si>
    <t>Aktionstage</t>
  </si>
  <si>
    <t>Infoflyer</t>
  </si>
  <si>
    <t>Veranstalltungen</t>
  </si>
  <si>
    <t>Prototyp</t>
  </si>
  <si>
    <t>Prototyp (beschluss 2018)</t>
  </si>
  <si>
    <t>Position 2</t>
  </si>
  <si>
    <t>Veranstaltungen</t>
  </si>
  <si>
    <t>Werkzeuge</t>
  </si>
  <si>
    <t>Fundraising Sponsoring</t>
  </si>
  <si>
    <t>Förderungen</t>
  </si>
  <si>
    <t>Bankgebühren</t>
  </si>
  <si>
    <t>Zusätzliches Material</t>
  </si>
  <si>
    <t>Förderung / Fundraising</t>
  </si>
  <si>
    <t>Einnahmen/Ausgaben lt Übersicht 2</t>
  </si>
  <si>
    <t>Varianten Mitglieder</t>
  </si>
  <si>
    <t>var. 1 zuwachs</t>
  </si>
  <si>
    <t>var 2. zuwachs</t>
  </si>
  <si>
    <t>var. 1 austritt</t>
  </si>
  <si>
    <t>var. 2 austritt</t>
  </si>
  <si>
    <t xml:space="preserve">Stand </t>
  </si>
  <si>
    <t>Fördermitglieder</t>
  </si>
  <si>
    <t xml:space="preserve">Position </t>
  </si>
  <si>
    <t>Projekt</t>
  </si>
  <si>
    <t>Kostenart</t>
  </si>
  <si>
    <t>Leistungszeitraum</t>
  </si>
  <si>
    <t>Einstellung</t>
  </si>
  <si>
    <t>Bezogene Leistung</t>
  </si>
  <si>
    <t>1400 AP - Reperatur Pumpe durch Thomas/Thorsten</t>
  </si>
  <si>
    <t>Q2 2019</t>
  </si>
  <si>
    <t>1400 - Instandhaltung</t>
  </si>
  <si>
    <t>1400 - Baumaterial</t>
  </si>
  <si>
    <t xml:space="preserve">Aufw. Orh, Hilfs- u Betriebsstoffe/bezogene Waren </t>
  </si>
  <si>
    <t xml:space="preserve">1400 AP - Erneuerung Hochbeete </t>
  </si>
  <si>
    <t>Kommentar</t>
  </si>
  <si>
    <t>Rechnung von DL steht aus</t>
  </si>
  <si>
    <t>Rechnung von Georg steht aus</t>
  </si>
  <si>
    <t>1400 - Veranstaltung</t>
  </si>
  <si>
    <t>1400 AP - Saisoneröffnung 2019</t>
  </si>
  <si>
    <t>Gesellige Veranstaltungen ohne Einnahmen</t>
  </si>
  <si>
    <t>Rechnung Wieland bzgl. Verpflkegung steht aus</t>
  </si>
  <si>
    <t>Höhe RST</t>
  </si>
  <si>
    <t>Verbrauch RST</t>
  </si>
  <si>
    <t>Datum</t>
  </si>
  <si>
    <t>Diferenz</t>
  </si>
  <si>
    <t>Förderantrag Stadt</t>
  </si>
  <si>
    <t>1400 AP - Kinderfest</t>
  </si>
  <si>
    <t>Q3 2019</t>
  </si>
  <si>
    <t>1400 ap - Sommerfest</t>
  </si>
  <si>
    <t xml:space="preserve"> </t>
  </si>
  <si>
    <t>Webseite</t>
  </si>
  <si>
    <t>Einahmen 2019</t>
  </si>
  <si>
    <t>Ausgaben 2019</t>
  </si>
  <si>
    <t xml:space="preserve">Endergebnis I bezieht kalkulatorische Spenden mit ein ist jedoch nur ein kalkulatorisches ergebnis mit sehr viel Unsicherheiten da wir nicht vorhersagen können wie wahrscheinlich es ist diese in der höhe zu erhalten </t>
  </si>
  <si>
    <t>Transport/Fahrtkosten</t>
  </si>
  <si>
    <t>AG Prof. /Fund</t>
  </si>
  <si>
    <t xml:space="preserve">Haushaltsplan 2021 Stadtgäerten e.V - Entwurfsfassung </t>
  </si>
  <si>
    <t>Verwaltung</t>
  </si>
  <si>
    <t>Webservices</t>
  </si>
  <si>
    <t>Alaungarten</t>
  </si>
  <si>
    <t>Baumscheibe</t>
  </si>
  <si>
    <t>Einahmen 2021</t>
  </si>
  <si>
    <t>Ausgaben 2021</t>
  </si>
  <si>
    <t xml:space="preserve">Gartenprojekt Alberthafen </t>
  </si>
  <si>
    <t xml:space="preserve">Gartenprojekt Geh8 </t>
  </si>
  <si>
    <t>Ist 2021</t>
  </si>
  <si>
    <t>Alberthafen</t>
  </si>
  <si>
    <t>Geh8</t>
  </si>
  <si>
    <t>Kapital aus Umlaufvermögen (Konten)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</si>
</sst>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-* #,##0.00&quot; €&quot;_-;\-* #,##0.00&quot; €&quot;_-;_-* \-??&quot; €&quot;_-;_-@_-"/>
    <numFmt numFmtId="166" formatCode="#,##0.00&quot; €&quot;"/>
    <numFmt numFmtId="167" formatCode="#,##0.00\ [$€-407];[Red]\-#,##0.00\ [$€-407]"/>
  </numFmts>
  <fonts count="2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i/>
      <sz val="9"/>
      <color rgb="FF000000"/>
      <name val="Tahoma"/>
      <family val="2"/>
      <charset val="1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006100"/>
      <name val="Calibri"/>
      <family val="2"/>
      <scheme val="minor"/>
    </font>
    <font>
      <sz val="12"/>
      <name val="Calibri"/>
      <family val="2"/>
      <scheme val="minor"/>
    </font>
    <font>
      <sz val="12"/>
      <color rgb="FF9C000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sz val="9"/>
      <color theme="1"/>
      <name val="Tahoma"/>
      <family val="2"/>
    </font>
    <font>
      <sz val="12"/>
      <color rgb="FFFF0000"/>
      <name val="Calibri"/>
      <family val="2"/>
      <scheme val="minor"/>
    </font>
    <font>
      <sz val="9"/>
      <name val="Tahoma"/>
      <family val="2"/>
    </font>
    <font>
      <b/>
      <sz val="9"/>
      <color rgb="FF3F3F3F"/>
      <name val="Tahoma"/>
      <family val="2"/>
    </font>
    <font>
      <b/>
      <sz val="9"/>
      <color rgb="FFFF0000"/>
      <name val="Tahoma"/>
      <family val="2"/>
    </font>
    <font>
      <sz val="8"/>
      <name val="Calibri"/>
      <family val="2"/>
      <charset val="134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9"/>
      <color rgb="FF3F3F3F"/>
      <name val="Tahoma"/>
      <family val="2"/>
    </font>
    <font>
      <b/>
      <sz val="12"/>
      <color rgb="FF0061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FF950E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CC"/>
        <bgColor rgb="FF999999"/>
      </patternFill>
    </fill>
    <fill>
      <patternFill patternType="solid">
        <fgColor rgb="FFCCFFCC"/>
        <bgColor rgb="FFFF950E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rgb="FF3F3F3F"/>
      </left>
      <right style="medium">
        <color auto="1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medium">
        <color auto="1"/>
      </right>
      <top style="thin">
        <color rgb="FF3F3F3F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3F3F3F"/>
      </right>
      <top style="medium">
        <color indexed="64"/>
      </top>
      <bottom style="thin">
        <color rgb="FF3F3F3F"/>
      </bottom>
      <diagonal/>
    </border>
    <border>
      <left style="medium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rgb="FF3F3F3F"/>
      </right>
      <top style="thin">
        <color rgb="FF3F3F3F"/>
      </top>
      <bottom style="medium">
        <color indexed="64"/>
      </bottom>
      <diagonal/>
    </border>
    <border>
      <left/>
      <right style="medium">
        <color auto="1"/>
      </right>
      <top style="thin">
        <color rgb="FF3F3F3F"/>
      </top>
      <bottom style="thin">
        <color rgb="FF3F3F3F"/>
      </bottom>
      <diagonal/>
    </border>
    <border>
      <left/>
      <right style="medium">
        <color auto="1"/>
      </right>
      <top style="thin">
        <color rgb="FF3F3F3F"/>
      </top>
      <bottom style="medium">
        <color auto="1"/>
      </bottom>
      <diagonal/>
    </border>
    <border>
      <left/>
      <right style="medium">
        <color indexed="64"/>
      </right>
      <top style="thin">
        <color rgb="FF3F3F3F"/>
      </top>
      <bottom/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rgb="FF3F3F3F"/>
      </left>
      <right style="medium">
        <color auto="1"/>
      </right>
      <top style="medium">
        <color indexed="64"/>
      </top>
      <bottom style="thin">
        <color rgb="FF3F3F3F"/>
      </bottom>
      <diagonal/>
    </border>
    <border>
      <left/>
      <right style="medium">
        <color auto="1"/>
      </right>
      <top style="medium">
        <color indexed="64"/>
      </top>
      <bottom style="thin">
        <color rgb="FF3F3F3F"/>
      </bottom>
      <diagonal/>
    </border>
  </borders>
  <cellStyleXfs count="107">
    <xf numFmtId="0" fontId="0" fillId="0" borderId="0"/>
    <xf numFmtId="0" fontId="2" fillId="2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1" fillId="9" borderId="0" applyNumberFormat="0" applyBorder="0" applyAlignment="0" applyProtection="0"/>
    <xf numFmtId="0" fontId="12" fillId="10" borderId="28" applyNumberFormat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285">
    <xf numFmtId="0" fontId="0" fillId="0" borderId="0" xfId="0"/>
    <xf numFmtId="0" fontId="3" fillId="0" borderId="0" xfId="0" applyFont="1"/>
    <xf numFmtId="0" fontId="5" fillId="0" borderId="1" xfId="0" applyFont="1" applyBorder="1" applyAlignment="1"/>
    <xf numFmtId="0" fontId="5" fillId="0" borderId="2" xfId="0" applyFont="1" applyBorder="1" applyAlignment="1"/>
    <xf numFmtId="0" fontId="6" fillId="0" borderId="3" xfId="0" applyFont="1" applyBorder="1" applyAlignment="1"/>
    <xf numFmtId="0" fontId="0" fillId="0" borderId="2" xfId="0" applyBorder="1"/>
    <xf numFmtId="165" fontId="5" fillId="0" borderId="2" xfId="0" applyNumberFormat="1" applyFont="1" applyBorder="1" applyAlignment="1"/>
    <xf numFmtId="165" fontId="5" fillId="3" borderId="6" xfId="0" applyNumberFormat="1" applyFont="1" applyFill="1" applyBorder="1" applyAlignment="1"/>
    <xf numFmtId="165" fontId="5" fillId="0" borderId="6" xfId="0" applyNumberFormat="1" applyFont="1" applyBorder="1" applyAlignment="1"/>
    <xf numFmtId="0" fontId="5" fillId="0" borderId="7" xfId="0" applyFont="1" applyBorder="1" applyAlignment="1"/>
    <xf numFmtId="0" fontId="0" fillId="0" borderId="13" xfId="0" applyBorder="1"/>
    <xf numFmtId="0" fontId="0" fillId="0" borderId="15" xfId="0" applyBorder="1"/>
    <xf numFmtId="0" fontId="0" fillId="0" borderId="0" xfId="0" applyBorder="1"/>
    <xf numFmtId="0" fontId="0" fillId="0" borderId="16" xfId="0" applyBorder="1"/>
    <xf numFmtId="0" fontId="0" fillId="0" borderId="17" xfId="0" applyBorder="1"/>
    <xf numFmtId="0" fontId="0" fillId="0" borderId="19" xfId="0" applyBorder="1"/>
    <xf numFmtId="0" fontId="9" fillId="2" borderId="12" xfId="1" applyFont="1" applyBorder="1"/>
    <xf numFmtId="0" fontId="9" fillId="2" borderId="13" xfId="1" applyFont="1" applyBorder="1"/>
    <xf numFmtId="0" fontId="9" fillId="2" borderId="14" xfId="1" applyFont="1" applyBorder="1"/>
    <xf numFmtId="165" fontId="6" fillId="8" borderId="3" xfId="0" applyNumberFormat="1" applyFont="1" applyFill="1" applyBorder="1" applyAlignment="1"/>
    <xf numFmtId="165" fontId="6" fillId="8" borderId="8" xfId="0" applyNumberFormat="1" applyFont="1" applyFill="1" applyBorder="1" applyAlignment="1"/>
    <xf numFmtId="167" fontId="9" fillId="2" borderId="23" xfId="1" applyNumberFormat="1" applyFont="1" applyBorder="1" applyAlignment="1">
      <alignment horizontal="right"/>
    </xf>
    <xf numFmtId="0" fontId="9" fillId="2" borderId="23" xfId="1" applyFont="1" applyBorder="1" applyAlignment="1">
      <alignment horizontal="right"/>
    </xf>
    <xf numFmtId="0" fontId="0" fillId="0" borderId="22" xfId="0" applyBorder="1"/>
    <xf numFmtId="0" fontId="0" fillId="0" borderId="12" xfId="0" applyBorder="1"/>
    <xf numFmtId="44" fontId="0" fillId="0" borderId="3" xfId="14" applyFont="1" applyBorder="1"/>
    <xf numFmtId="44" fontId="0" fillId="0" borderId="9" xfId="14" applyFont="1" applyBorder="1"/>
    <xf numFmtId="44" fontId="0" fillId="0" borderId="18" xfId="14" applyFont="1" applyBorder="1"/>
    <xf numFmtId="44" fontId="0" fillId="0" borderId="6" xfId="14" applyFont="1" applyBorder="1"/>
    <xf numFmtId="44" fontId="0" fillId="0" borderId="20" xfId="14" applyFont="1" applyBorder="1"/>
    <xf numFmtId="44" fontId="0" fillId="0" borderId="0" xfId="0" applyNumberFormat="1"/>
    <xf numFmtId="44" fontId="0" fillId="0" borderId="10" xfId="14" applyFont="1" applyBorder="1"/>
    <xf numFmtId="44" fontId="0" fillId="0" borderId="2" xfId="14" applyFont="1" applyBorder="1"/>
    <xf numFmtId="44" fontId="0" fillId="0" borderId="19" xfId="14" applyFont="1" applyBorder="1"/>
    <xf numFmtId="44" fontId="0" fillId="0" borderId="26" xfId="14" applyFont="1" applyBorder="1"/>
    <xf numFmtId="44" fontId="0" fillId="0" borderId="27" xfId="14" applyFont="1" applyBorder="1"/>
    <xf numFmtId="44" fontId="0" fillId="0" borderId="15" xfId="14" applyFont="1" applyBorder="1"/>
    <xf numFmtId="0" fontId="4" fillId="7" borderId="13" xfId="0" applyFont="1" applyFill="1" applyBorder="1" applyAlignment="1"/>
    <xf numFmtId="165" fontId="4" fillId="7" borderId="24" xfId="0" applyNumberFormat="1" applyFont="1" applyFill="1" applyBorder="1" applyAlignment="1"/>
    <xf numFmtId="0" fontId="5" fillId="0" borderId="1" xfId="0" applyFont="1" applyFill="1" applyBorder="1" applyAlignment="1"/>
    <xf numFmtId="0" fontId="13" fillId="0" borderId="30" xfId="0" applyFont="1" applyBorder="1"/>
    <xf numFmtId="0" fontId="13" fillId="0" borderId="1" xfId="0" applyFont="1" applyBorder="1"/>
    <xf numFmtId="0" fontId="0" fillId="0" borderId="33" xfId="0" applyBorder="1"/>
    <xf numFmtId="0" fontId="0" fillId="0" borderId="34" xfId="0" applyBorder="1"/>
    <xf numFmtId="0" fontId="0" fillId="0" borderId="36" xfId="0" applyBorder="1"/>
    <xf numFmtId="0" fontId="13" fillId="0" borderId="37" xfId="0" applyFont="1" applyBorder="1"/>
    <xf numFmtId="0" fontId="3" fillId="0" borderId="36" xfId="0" applyFont="1" applyBorder="1"/>
    <xf numFmtId="0" fontId="0" fillId="0" borderId="37" xfId="0" applyBorder="1"/>
    <xf numFmtId="44" fontId="13" fillId="0" borderId="3" xfId="14" applyFont="1" applyBorder="1"/>
    <xf numFmtId="0" fontId="13" fillId="0" borderId="8" xfId="0" applyFont="1" applyBorder="1"/>
    <xf numFmtId="0" fontId="3" fillId="0" borderId="16" xfId="0" applyFont="1" applyBorder="1"/>
    <xf numFmtId="164" fontId="0" fillId="0" borderId="18" xfId="0" applyNumberFormat="1" applyBorder="1"/>
    <xf numFmtId="44" fontId="0" fillId="0" borderId="0" xfId="14" applyFont="1" applyBorder="1"/>
    <xf numFmtId="44" fontId="0" fillId="0" borderId="16" xfId="14" applyFont="1" applyBorder="1"/>
    <xf numFmtId="44" fontId="0" fillId="0" borderId="0" xfId="14" applyFont="1"/>
    <xf numFmtId="44" fontId="0" fillId="0" borderId="12" xfId="14" applyFont="1" applyBorder="1"/>
    <xf numFmtId="44" fontId="0" fillId="0" borderId="14" xfId="14" applyFont="1" applyBorder="1"/>
    <xf numFmtId="0" fontId="3" fillId="0" borderId="0" xfId="0" applyFont="1" applyFill="1" applyBorder="1"/>
    <xf numFmtId="44" fontId="0" fillId="0" borderId="41" xfId="14" applyFont="1" applyBorder="1"/>
    <xf numFmtId="44" fontId="0" fillId="0" borderId="8" xfId="14" applyFont="1" applyBorder="1"/>
    <xf numFmtId="0" fontId="0" fillId="0" borderId="0" xfId="0" applyFill="1" applyBorder="1"/>
    <xf numFmtId="165" fontId="17" fillId="7" borderId="25" xfId="0" applyNumberFormat="1" applyFont="1" applyFill="1" applyBorder="1" applyAlignment="1"/>
    <xf numFmtId="0" fontId="0" fillId="0" borderId="42" xfId="0" applyBorder="1"/>
    <xf numFmtId="0" fontId="13" fillId="0" borderId="7" xfId="0" applyFont="1" applyBorder="1"/>
    <xf numFmtId="0" fontId="19" fillId="0" borderId="0" xfId="0" applyFont="1"/>
    <xf numFmtId="44" fontId="19" fillId="0" borderId="12" xfId="0" applyNumberFormat="1" applyFont="1" applyBorder="1"/>
    <xf numFmtId="44" fontId="19" fillId="0" borderId="14" xfId="0" applyNumberFormat="1" applyFont="1" applyBorder="1"/>
    <xf numFmtId="0" fontId="19" fillId="0" borderId="15" xfId="0" applyFont="1" applyBorder="1"/>
    <xf numFmtId="44" fontId="19" fillId="0" borderId="15" xfId="0" applyNumberFormat="1" applyFont="1" applyBorder="1"/>
    <xf numFmtId="44" fontId="19" fillId="0" borderId="9" xfId="0" applyNumberFormat="1" applyFont="1" applyBorder="1"/>
    <xf numFmtId="0" fontId="19" fillId="0" borderId="16" xfId="0" applyFont="1" applyBorder="1"/>
    <xf numFmtId="0" fontId="19" fillId="0" borderId="17" xfId="0" applyFont="1" applyBorder="1"/>
    <xf numFmtId="44" fontId="19" fillId="0" borderId="16" xfId="0" applyNumberFormat="1" applyFont="1" applyBorder="1"/>
    <xf numFmtId="44" fontId="19" fillId="0" borderId="18" xfId="0" applyNumberFormat="1" applyFont="1" applyBorder="1"/>
    <xf numFmtId="44" fontId="0" fillId="0" borderId="4" xfId="14" applyFont="1" applyBorder="1"/>
    <xf numFmtId="44" fontId="0" fillId="0" borderId="38" xfId="14" applyFont="1" applyBorder="1"/>
    <xf numFmtId="44" fontId="0" fillId="0" borderId="5" xfId="14" applyFont="1" applyBorder="1"/>
    <xf numFmtId="44" fontId="0" fillId="0" borderId="47" xfId="14" applyFont="1" applyBorder="1"/>
    <xf numFmtId="44" fontId="0" fillId="11" borderId="49" xfId="14" applyFont="1" applyFill="1" applyBorder="1"/>
    <xf numFmtId="44" fontId="0" fillId="11" borderId="50" xfId="14" applyFont="1" applyFill="1" applyBorder="1"/>
    <xf numFmtId="44" fontId="14" fillId="11" borderId="49" xfId="14" applyFont="1" applyFill="1" applyBorder="1"/>
    <xf numFmtId="44" fontId="14" fillId="11" borderId="50" xfId="14" applyFont="1" applyFill="1" applyBorder="1"/>
    <xf numFmtId="44" fontId="0" fillId="0" borderId="51" xfId="14" applyFont="1" applyBorder="1"/>
    <xf numFmtId="44" fontId="0" fillId="0" borderId="52" xfId="14" applyFont="1" applyBorder="1"/>
    <xf numFmtId="44" fontId="10" fillId="11" borderId="50" xfId="14" applyFont="1" applyFill="1" applyBorder="1"/>
    <xf numFmtId="44" fontId="14" fillId="0" borderId="4" xfId="14" applyFont="1" applyBorder="1"/>
    <xf numFmtId="44" fontId="14" fillId="0" borderId="38" xfId="14" applyFont="1" applyBorder="1"/>
    <xf numFmtId="44" fontId="0" fillId="0" borderId="21" xfId="14" applyFont="1" applyBorder="1"/>
    <xf numFmtId="0" fontId="3" fillId="6" borderId="10" xfId="0" applyFont="1" applyFill="1" applyBorder="1"/>
    <xf numFmtId="0" fontId="3" fillId="6" borderId="40" xfId="0" applyFont="1" applyFill="1" applyBorder="1"/>
    <xf numFmtId="0" fontId="3" fillId="6" borderId="46" xfId="0" applyFont="1" applyFill="1" applyBorder="1"/>
    <xf numFmtId="0" fontId="3" fillId="0" borderId="44" xfId="0" applyFont="1" applyBorder="1"/>
    <xf numFmtId="44" fontId="0" fillId="0" borderId="55" xfId="14" applyFont="1" applyBorder="1"/>
    <xf numFmtId="44" fontId="22" fillId="11" borderId="56" xfId="14" applyFont="1" applyFill="1" applyBorder="1"/>
    <xf numFmtId="44" fontId="3" fillId="11" borderId="56" xfId="14" applyFont="1" applyFill="1" applyBorder="1"/>
    <xf numFmtId="44" fontId="0" fillId="0" borderId="4" xfId="14" applyFont="1" applyBorder="1" applyAlignment="1">
      <alignment horizontal="center"/>
    </xf>
    <xf numFmtId="44" fontId="0" fillId="0" borderId="2" xfId="14" applyFont="1" applyBorder="1" applyAlignment="1">
      <alignment horizontal="center"/>
    </xf>
    <xf numFmtId="0" fontId="3" fillId="0" borderId="57" xfId="0" applyFont="1" applyBorder="1"/>
    <xf numFmtId="44" fontId="0" fillId="0" borderId="56" xfId="14" applyFont="1" applyBorder="1"/>
    <xf numFmtId="44" fontId="0" fillId="0" borderId="57" xfId="14" applyFont="1" applyBorder="1"/>
    <xf numFmtId="0" fontId="3" fillId="6" borderId="48" xfId="0" applyFont="1" applyFill="1" applyBorder="1"/>
    <xf numFmtId="44" fontId="14" fillId="12" borderId="49" xfId="14" applyFont="1" applyFill="1" applyBorder="1"/>
    <xf numFmtId="44" fontId="0" fillId="12" borderId="49" xfId="14" applyFont="1" applyFill="1" applyBorder="1"/>
    <xf numFmtId="0" fontId="0" fillId="0" borderId="6" xfId="0" applyBorder="1"/>
    <xf numFmtId="44" fontId="10" fillId="12" borderId="49" xfId="14" applyFont="1" applyFill="1" applyBorder="1"/>
    <xf numFmtId="44" fontId="0" fillId="0" borderId="14" xfId="0" applyNumberFormat="1" applyBorder="1"/>
    <xf numFmtId="165" fontId="9" fillId="2" borderId="10" xfId="1" applyNumberFormat="1" applyFont="1" applyBorder="1" applyAlignment="1"/>
    <xf numFmtId="165" fontId="9" fillId="2" borderId="22" xfId="1" applyNumberFormat="1" applyFont="1" applyBorder="1" applyAlignment="1"/>
    <xf numFmtId="165" fontId="9" fillId="2" borderId="11" xfId="1" applyNumberFormat="1" applyFont="1" applyBorder="1" applyAlignment="1"/>
    <xf numFmtId="165" fontId="6" fillId="4" borderId="41" xfId="0" applyNumberFormat="1" applyFont="1" applyFill="1" applyBorder="1" applyAlignment="1"/>
    <xf numFmtId="166" fontId="6" fillId="5" borderId="19" xfId="0" applyNumberFormat="1" applyFont="1" applyFill="1" applyBorder="1" applyAlignment="1">
      <alignment horizontal="center"/>
    </xf>
    <xf numFmtId="165" fontId="5" fillId="3" borderId="21" xfId="0" applyNumberFormat="1" applyFont="1" applyFill="1" applyBorder="1" applyAlignment="1"/>
    <xf numFmtId="9" fontId="5" fillId="0" borderId="58" xfId="0" applyNumberFormat="1" applyFont="1" applyBorder="1" applyAlignment="1"/>
    <xf numFmtId="165" fontId="5" fillId="3" borderId="58" xfId="0" applyNumberFormat="1" applyFont="1" applyFill="1" applyBorder="1" applyAlignment="1"/>
    <xf numFmtId="165" fontId="9" fillId="2" borderId="48" xfId="1" applyNumberFormat="1" applyFont="1" applyBorder="1" applyAlignment="1"/>
    <xf numFmtId="9" fontId="6" fillId="0" borderId="49" xfId="0" applyNumberFormat="1" applyFont="1" applyBorder="1" applyAlignment="1"/>
    <xf numFmtId="165" fontId="6" fillId="8" borderId="49" xfId="0" applyNumberFormat="1" applyFont="1" applyFill="1" applyBorder="1" applyAlignment="1"/>
    <xf numFmtId="165" fontId="6" fillId="8" borderId="60" xfId="0" applyNumberFormat="1" applyFont="1" applyFill="1" applyBorder="1" applyAlignment="1"/>
    <xf numFmtId="166" fontId="6" fillId="6" borderId="50" xfId="0" applyNumberFormat="1" applyFont="1" applyFill="1" applyBorder="1" applyAlignment="1"/>
    <xf numFmtId="165" fontId="9" fillId="2" borderId="31" xfId="1" applyNumberFormat="1" applyFont="1" applyBorder="1" applyAlignment="1"/>
    <xf numFmtId="165" fontId="9" fillId="2" borderId="43" xfId="1" applyNumberFormat="1" applyFont="1" applyBorder="1" applyAlignment="1"/>
    <xf numFmtId="165" fontId="5" fillId="0" borderId="33" xfId="0" applyNumberFormat="1" applyFont="1" applyBorder="1" applyAlignment="1"/>
    <xf numFmtId="165" fontId="6" fillId="4" borderId="42" xfId="0" applyNumberFormat="1" applyFont="1" applyFill="1" applyBorder="1" applyAlignment="1"/>
    <xf numFmtId="166" fontId="6" fillId="5" borderId="36" xfId="0" applyNumberFormat="1" applyFont="1" applyFill="1" applyBorder="1" applyAlignment="1"/>
    <xf numFmtId="165" fontId="5" fillId="3" borderId="59" xfId="0" applyNumberFormat="1" applyFont="1" applyFill="1" applyBorder="1" applyAlignment="1"/>
    <xf numFmtId="44" fontId="0" fillId="0" borderId="36" xfId="0" applyNumberFormat="1" applyBorder="1"/>
    <xf numFmtId="0" fontId="0" fillId="0" borderId="43" xfId="0" applyBorder="1"/>
    <xf numFmtId="0" fontId="13" fillId="0" borderId="58" xfId="0" applyFont="1" applyBorder="1"/>
    <xf numFmtId="0" fontId="13" fillId="0" borderId="65" xfId="0" applyFont="1" applyBorder="1"/>
    <xf numFmtId="0" fontId="13" fillId="0" borderId="59" xfId="0" applyFont="1" applyBorder="1"/>
    <xf numFmtId="44" fontId="15" fillId="9" borderId="49" xfId="17" applyNumberFormat="1" applyFont="1" applyBorder="1"/>
    <xf numFmtId="44" fontId="15" fillId="9" borderId="60" xfId="17" applyNumberFormat="1" applyFont="1" applyBorder="1"/>
    <xf numFmtId="44" fontId="15" fillId="9" borderId="50" xfId="17" applyNumberFormat="1" applyFont="1" applyBorder="1"/>
    <xf numFmtId="0" fontId="3" fillId="0" borderId="66" xfId="0" applyFont="1" applyBorder="1"/>
    <xf numFmtId="0" fontId="0" fillId="0" borderId="67" xfId="0" applyBorder="1"/>
    <xf numFmtId="164" fontId="0" fillId="0" borderId="68" xfId="0" applyNumberFormat="1" applyBorder="1"/>
    <xf numFmtId="0" fontId="13" fillId="0" borderId="27" xfId="0" applyFont="1" applyBorder="1"/>
    <xf numFmtId="0" fontId="13" fillId="0" borderId="69" xfId="0" applyFont="1" applyBorder="1"/>
    <xf numFmtId="165" fontId="3" fillId="0" borderId="70" xfId="0" applyNumberFormat="1" applyFont="1" applyBorder="1"/>
    <xf numFmtId="44" fontId="3" fillId="0" borderId="70" xfId="0" applyNumberFormat="1" applyFont="1" applyBorder="1"/>
    <xf numFmtId="0" fontId="3" fillId="13" borderId="66" xfId="0" applyFont="1" applyFill="1" applyBorder="1"/>
    <xf numFmtId="14" fontId="3" fillId="13" borderId="68" xfId="0" applyNumberFormat="1" applyFont="1" applyFill="1" applyBorder="1"/>
    <xf numFmtId="0" fontId="0" fillId="11" borderId="19" xfId="0" applyFill="1" applyBorder="1"/>
    <xf numFmtId="0" fontId="0" fillId="11" borderId="12" xfId="0" applyFill="1" applyBorder="1"/>
    <xf numFmtId="0" fontId="3" fillId="6" borderId="12" xfId="0" applyFont="1" applyFill="1" applyBorder="1"/>
    <xf numFmtId="0" fontId="3" fillId="0" borderId="33" xfId="0" applyFont="1" applyBorder="1"/>
    <xf numFmtId="44" fontId="14" fillId="12" borderId="6" xfId="14" applyFont="1" applyFill="1" applyBorder="1"/>
    <xf numFmtId="0" fontId="0" fillId="0" borderId="44" xfId="0" applyBorder="1"/>
    <xf numFmtId="44" fontId="14" fillId="12" borderId="21" xfId="14" applyFont="1" applyFill="1" applyBorder="1"/>
    <xf numFmtId="0" fontId="0" fillId="0" borderId="21" xfId="0" applyBorder="1"/>
    <xf numFmtId="0" fontId="3" fillId="0" borderId="55" xfId="0" applyFont="1" applyBorder="1"/>
    <xf numFmtId="44" fontId="0" fillId="12" borderId="50" xfId="14" applyFont="1" applyFill="1" applyBorder="1"/>
    <xf numFmtId="44" fontId="3" fillId="0" borderId="45" xfId="14" applyFont="1" applyBorder="1"/>
    <xf numFmtId="44" fontId="3" fillId="0" borderId="57" xfId="14" applyFont="1" applyBorder="1"/>
    <xf numFmtId="44" fontId="3" fillId="0" borderId="54" xfId="14" applyFont="1" applyBorder="1"/>
    <xf numFmtId="44" fontId="22" fillId="0" borderId="55" xfId="14" applyFont="1" applyBorder="1"/>
    <xf numFmtId="44" fontId="21" fillId="0" borderId="56" xfId="14" applyFont="1" applyBorder="1"/>
    <xf numFmtId="44" fontId="0" fillId="11" borderId="49" xfId="14" applyFont="1" applyFill="1" applyBorder="1" applyAlignment="1">
      <alignment horizontal="center"/>
    </xf>
    <xf numFmtId="44" fontId="3" fillId="0" borderId="44" xfId="14" applyFont="1" applyBorder="1"/>
    <xf numFmtId="44" fontId="14" fillId="12" borderId="50" xfId="14" applyFont="1" applyFill="1" applyBorder="1"/>
    <xf numFmtId="0" fontId="21" fillId="2" borderId="72" xfId="1" applyFont="1" applyBorder="1"/>
    <xf numFmtId="0" fontId="21" fillId="2" borderId="39" xfId="1" applyFont="1" applyBorder="1"/>
    <xf numFmtId="0" fontId="21" fillId="2" borderId="73" xfId="1" applyFont="1" applyBorder="1"/>
    <xf numFmtId="0" fontId="21" fillId="2" borderId="74" xfId="1" applyFont="1" applyBorder="1"/>
    <xf numFmtId="0" fontId="0" fillId="0" borderId="75" xfId="0" applyBorder="1"/>
    <xf numFmtId="0" fontId="10" fillId="2" borderId="66" xfId="1" applyFont="1" applyBorder="1"/>
    <xf numFmtId="0" fontId="10" fillId="2" borderId="67" xfId="1" applyFont="1" applyBorder="1"/>
    <xf numFmtId="0" fontId="10" fillId="2" borderId="68" xfId="1" applyFont="1" applyBorder="1"/>
    <xf numFmtId="0" fontId="3" fillId="6" borderId="75" xfId="0" applyFont="1" applyFill="1" applyBorder="1"/>
    <xf numFmtId="0" fontId="3" fillId="6" borderId="29" xfId="0" applyFont="1" applyFill="1" applyBorder="1"/>
    <xf numFmtId="0" fontId="3" fillId="6" borderId="72" xfId="0" applyFont="1" applyFill="1" applyBorder="1"/>
    <xf numFmtId="0" fontId="3" fillId="11" borderId="74" xfId="0" applyFont="1" applyFill="1" applyBorder="1"/>
    <xf numFmtId="0" fontId="3" fillId="6" borderId="39" xfId="0" applyFont="1" applyFill="1" applyBorder="1"/>
    <xf numFmtId="0" fontId="3" fillId="6" borderId="73" xfId="0" applyFont="1" applyFill="1" applyBorder="1"/>
    <xf numFmtId="0" fontId="9" fillId="2" borderId="66" xfId="1" applyFont="1" applyBorder="1"/>
    <xf numFmtId="0" fontId="9" fillId="2" borderId="67" xfId="1" applyFont="1" applyBorder="1"/>
    <xf numFmtId="0" fontId="9" fillId="2" borderId="68" xfId="1" applyFont="1" applyBorder="1"/>
    <xf numFmtId="44" fontId="21" fillId="11" borderId="56" xfId="14" applyFont="1" applyFill="1" applyBorder="1"/>
    <xf numFmtId="0" fontId="9" fillId="2" borderId="31" xfId="1" applyFont="1" applyBorder="1" applyAlignment="1"/>
    <xf numFmtId="0" fontId="9" fillId="2" borderId="32" xfId="1" applyFont="1" applyBorder="1" applyAlignment="1"/>
    <xf numFmtId="0" fontId="4" fillId="0" borderId="33" xfId="0" applyFont="1" applyBorder="1" applyAlignment="1"/>
    <xf numFmtId="0" fontId="5" fillId="0" borderId="33" xfId="0" applyFont="1" applyBorder="1" applyAlignment="1"/>
    <xf numFmtId="0" fontId="5" fillId="0" borderId="42" xfId="0" applyFont="1" applyBorder="1" applyAlignment="1"/>
    <xf numFmtId="0" fontId="4" fillId="7" borderId="12" xfId="0" applyFont="1" applyFill="1" applyBorder="1" applyAlignment="1"/>
    <xf numFmtId="0" fontId="3" fillId="0" borderId="70" xfId="0" applyFont="1" applyBorder="1"/>
    <xf numFmtId="0" fontId="3" fillId="0" borderId="71" xfId="0" applyFont="1" applyBorder="1"/>
    <xf numFmtId="165" fontId="0" fillId="0" borderId="13" xfId="0" applyNumberFormat="1" applyBorder="1"/>
    <xf numFmtId="44" fontId="0" fillId="0" borderId="13" xfId="0" applyNumberFormat="1" applyBorder="1"/>
    <xf numFmtId="0" fontId="3" fillId="0" borderId="31" xfId="0" applyFont="1" applyBorder="1"/>
    <xf numFmtId="0" fontId="0" fillId="0" borderId="32" xfId="0" applyBorder="1"/>
    <xf numFmtId="0" fontId="13" fillId="0" borderId="76" xfId="0" applyFont="1" applyBorder="1"/>
    <xf numFmtId="165" fontId="0" fillId="0" borderId="61" xfId="0" applyNumberFormat="1" applyBorder="1"/>
    <xf numFmtId="14" fontId="0" fillId="0" borderId="0" xfId="0" applyNumberFormat="1"/>
    <xf numFmtId="0" fontId="0" fillId="0" borderId="41" xfId="0" applyBorder="1"/>
    <xf numFmtId="44" fontId="0" fillId="0" borderId="35" xfId="14" applyFont="1" applyBorder="1"/>
    <xf numFmtId="44" fontId="0" fillId="11" borderId="60" xfId="14" applyFont="1" applyFill="1" applyBorder="1"/>
    <xf numFmtId="44" fontId="14" fillId="0" borderId="51" xfId="14" applyFont="1" applyBorder="1"/>
    <xf numFmtId="164" fontId="0" fillId="0" borderId="17" xfId="0" applyNumberFormat="1" applyBorder="1"/>
    <xf numFmtId="164" fontId="0" fillId="0" borderId="71" xfId="0" applyNumberFormat="1" applyBorder="1"/>
    <xf numFmtId="44" fontId="0" fillId="0" borderId="77" xfId="14" applyFont="1" applyBorder="1"/>
    <xf numFmtId="44" fontId="0" fillId="0" borderId="78" xfId="14" applyFont="1" applyBorder="1"/>
    <xf numFmtId="44" fontId="0" fillId="0" borderId="37" xfId="14" applyFont="1" applyBorder="1"/>
    <xf numFmtId="44" fontId="0" fillId="0" borderId="36" xfId="14" applyFont="1" applyBorder="1"/>
    <xf numFmtId="44" fontId="0" fillId="0" borderId="67" xfId="14" applyFont="1" applyBorder="1"/>
    <xf numFmtId="4" fontId="24" fillId="2" borderId="10" xfId="1" applyNumberFormat="1" applyFont="1" applyBorder="1" applyAlignment="1"/>
    <xf numFmtId="4" fontId="24" fillId="2" borderId="11" xfId="1" applyNumberFormat="1" applyFont="1" applyBorder="1" applyAlignment="1"/>
    <xf numFmtId="44" fontId="0" fillId="0" borderId="12" xfId="0" applyNumberFormat="1" applyBorder="1"/>
    <xf numFmtId="44" fontId="0" fillId="0" borderId="42" xfId="14" applyFont="1" applyBorder="1"/>
    <xf numFmtId="44" fontId="0" fillId="0" borderId="7" xfId="14" applyFont="1" applyBorder="1"/>
    <xf numFmtId="0" fontId="0" fillId="0" borderId="0" xfId="0" quotePrefix="1"/>
    <xf numFmtId="44" fontId="16" fillId="10" borderId="63" xfId="18" applyNumberFormat="1" applyFont="1" applyBorder="1"/>
    <xf numFmtId="44" fontId="16" fillId="10" borderId="63" xfId="14" applyFont="1" applyFill="1" applyBorder="1"/>
    <xf numFmtId="44" fontId="13" fillId="0" borderId="58" xfId="14" applyFont="1" applyBorder="1"/>
    <xf numFmtId="44" fontId="13" fillId="0" borderId="65" xfId="14" applyFont="1" applyBorder="1"/>
    <xf numFmtId="44" fontId="13" fillId="0" borderId="59" xfId="14" applyFont="1" applyBorder="1"/>
    <xf numFmtId="0" fontId="12" fillId="10" borderId="80" xfId="18" applyBorder="1"/>
    <xf numFmtId="165" fontId="6" fillId="8" borderId="24" xfId="0" applyNumberFormat="1" applyFont="1" applyFill="1" applyBorder="1" applyAlignment="1"/>
    <xf numFmtId="44" fontId="16" fillId="10" borderId="81" xfId="14" applyFont="1" applyFill="1" applyBorder="1"/>
    <xf numFmtId="165" fontId="6" fillId="8" borderId="20" xfId="0" applyNumberFormat="1" applyFont="1" applyFill="1" applyBorder="1" applyAlignment="1"/>
    <xf numFmtId="44" fontId="16" fillId="10" borderId="83" xfId="14" applyFont="1" applyFill="1" applyBorder="1"/>
    <xf numFmtId="44" fontId="16" fillId="10" borderId="84" xfId="14" applyFont="1" applyFill="1" applyBorder="1"/>
    <xf numFmtId="44" fontId="23" fillId="10" borderId="63" xfId="18" applyNumberFormat="1" applyFont="1" applyBorder="1"/>
    <xf numFmtId="44" fontId="16" fillId="10" borderId="85" xfId="18" applyNumberFormat="1" applyFont="1" applyBorder="1"/>
    <xf numFmtId="44" fontId="16" fillId="10" borderId="64" xfId="18" applyNumberFormat="1" applyFont="1" applyBorder="1"/>
    <xf numFmtId="0" fontId="0" fillId="0" borderId="46" xfId="0" applyBorder="1"/>
    <xf numFmtId="44" fontId="13" fillId="6" borderId="4" xfId="14" applyFont="1" applyFill="1" applyBorder="1"/>
    <xf numFmtId="44" fontId="15" fillId="6" borderId="4" xfId="1" applyNumberFormat="1" applyFont="1" applyFill="1" applyBorder="1"/>
    <xf numFmtId="0" fontId="13" fillId="0" borderId="51" xfId="0" applyFont="1" applyBorder="1"/>
    <xf numFmtId="0" fontId="13" fillId="0" borderId="0" xfId="0" applyFont="1" applyBorder="1"/>
    <xf numFmtId="0" fontId="0" fillId="0" borderId="14" xfId="0" applyBorder="1"/>
    <xf numFmtId="0" fontId="13" fillId="0" borderId="15" xfId="0" applyFont="1" applyBorder="1"/>
    <xf numFmtId="0" fontId="13" fillId="0" borderId="9" xfId="0" applyFont="1" applyBorder="1"/>
    <xf numFmtId="0" fontId="13" fillId="0" borderId="16" xfId="0" applyFont="1" applyBorder="1"/>
    <xf numFmtId="0" fontId="13" fillId="0" borderId="17" xfId="0" applyFont="1" applyBorder="1"/>
    <xf numFmtId="0" fontId="13" fillId="0" borderId="18" xfId="0" applyFont="1" applyBorder="1"/>
    <xf numFmtId="44" fontId="3" fillId="0" borderId="12" xfId="14" applyFont="1" applyBorder="1"/>
    <xf numFmtId="44" fontId="3" fillId="0" borderId="14" xfId="14" applyFont="1" applyBorder="1"/>
    <xf numFmtId="44" fontId="3" fillId="0" borderId="12" xfId="0" applyNumberFormat="1" applyFont="1" applyBorder="1"/>
    <xf numFmtId="44" fontId="3" fillId="0" borderId="14" xfId="0" applyNumberFormat="1" applyFont="1" applyBorder="1"/>
    <xf numFmtId="44" fontId="0" fillId="0" borderId="75" xfId="14" applyFont="1" applyBorder="1"/>
    <xf numFmtId="44" fontId="0" fillId="0" borderId="73" xfId="14" applyFont="1" applyBorder="1"/>
    <xf numFmtId="44" fontId="0" fillId="11" borderId="74" xfId="14" applyFont="1" applyFill="1" applyBorder="1"/>
    <xf numFmtId="44" fontId="0" fillId="0" borderId="39" xfId="14" applyFont="1" applyBorder="1"/>
    <xf numFmtId="44" fontId="0" fillId="0" borderId="29" xfId="14" applyFont="1" applyBorder="1"/>
    <xf numFmtId="44" fontId="14" fillId="11" borderId="74" xfId="14" applyFont="1" applyFill="1" applyBorder="1"/>
    <xf numFmtId="44" fontId="3" fillId="0" borderId="66" xfId="14" applyFont="1" applyBorder="1"/>
    <xf numFmtId="44" fontId="3" fillId="0" borderId="86" xfId="14" applyFont="1" applyBorder="1"/>
    <xf numFmtId="44" fontId="3" fillId="11" borderId="79" xfId="14" applyFont="1" applyFill="1" applyBorder="1"/>
    <xf numFmtId="44" fontId="3" fillId="0" borderId="62" xfId="14" applyFont="1" applyBorder="1"/>
    <xf numFmtId="44" fontId="3" fillId="0" borderId="70" xfId="14" applyFont="1" applyBorder="1"/>
    <xf numFmtId="44" fontId="25" fillId="11" borderId="79" xfId="14" applyFont="1" applyFill="1" applyBorder="1"/>
    <xf numFmtId="44" fontId="3" fillId="0" borderId="61" xfId="14" applyFont="1" applyBorder="1"/>
    <xf numFmtId="44" fontId="26" fillId="11" borderId="79" xfId="14" applyFont="1" applyFill="1" applyBorder="1"/>
    <xf numFmtId="44" fontId="0" fillId="0" borderId="61" xfId="14" applyFont="1" applyBorder="1"/>
    <xf numFmtId="0" fontId="20" fillId="0" borderId="66" xfId="0" applyFont="1" applyBorder="1"/>
    <xf numFmtId="0" fontId="19" fillId="0" borderId="67" xfId="0" applyFont="1" applyBorder="1"/>
    <xf numFmtId="165" fontId="9" fillId="2" borderId="12" xfId="1" applyNumberFormat="1" applyFont="1" applyBorder="1" applyAlignment="1">
      <alignment horizontal="right" wrapText="1"/>
    </xf>
    <xf numFmtId="44" fontId="0" fillId="0" borderId="87" xfId="14" applyFont="1" applyBorder="1"/>
    <xf numFmtId="44" fontId="25" fillId="11" borderId="66" xfId="14" applyFont="1" applyFill="1" applyBorder="1"/>
    <xf numFmtId="44" fontId="14" fillId="11" borderId="34" xfId="14" applyFont="1" applyFill="1" applyBorder="1"/>
    <xf numFmtId="44" fontId="14" fillId="11" borderId="33" xfId="14" applyFont="1" applyFill="1" applyBorder="1"/>
    <xf numFmtId="44" fontId="14" fillId="11" borderId="36" xfId="14" applyFont="1" applyFill="1" applyBorder="1"/>
    <xf numFmtId="44" fontId="19" fillId="0" borderId="0" xfId="0" applyNumberFormat="1" applyFont="1" applyBorder="1"/>
    <xf numFmtId="0" fontId="9" fillId="2" borderId="0" xfId="1" applyFont="1" applyBorder="1"/>
    <xf numFmtId="44" fontId="0" fillId="0" borderId="11" xfId="14" applyFont="1" applyBorder="1"/>
    <xf numFmtId="44" fontId="0" fillId="0" borderId="72" xfId="14" applyFont="1" applyBorder="1"/>
    <xf numFmtId="4" fontId="9" fillId="2" borderId="40" xfId="1" applyNumberFormat="1" applyFont="1" applyBorder="1" applyAlignment="1"/>
    <xf numFmtId="4" fontId="9" fillId="2" borderId="11" xfId="1" applyNumberFormat="1" applyFont="1" applyBorder="1" applyAlignment="1"/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40" xfId="0" applyFont="1" applyBorder="1" applyAlignment="1">
      <alignment horizontal="left"/>
    </xf>
    <xf numFmtId="0" fontId="3" fillId="0" borderId="66" xfId="0" applyFont="1" applyBorder="1" applyAlignment="1">
      <alignment horizontal="center"/>
    </xf>
    <xf numFmtId="0" fontId="3" fillId="0" borderId="67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62" xfId="0" applyBorder="1" applyAlignment="1">
      <alignment horizontal="center"/>
    </xf>
    <xf numFmtId="0" fontId="9" fillId="2" borderId="0" xfId="1" applyFont="1" applyBorder="1" applyAlignment="1"/>
    <xf numFmtId="0" fontId="9" fillId="2" borderId="9" xfId="1" applyFont="1" applyBorder="1" applyAlignment="1"/>
    <xf numFmtId="44" fontId="16" fillId="10" borderId="85" xfId="14" applyFont="1" applyFill="1" applyBorder="1"/>
    <xf numFmtId="0" fontId="12" fillId="10" borderId="88" xfId="18" applyBorder="1"/>
    <xf numFmtId="0" fontId="12" fillId="10" borderId="89" xfId="18" applyBorder="1"/>
    <xf numFmtId="44" fontId="15" fillId="9" borderId="48" xfId="17" applyNumberFormat="1" applyFont="1" applyBorder="1"/>
    <xf numFmtId="44" fontId="16" fillId="10" borderId="82" xfId="14" applyFont="1" applyFill="1" applyBorder="1"/>
  </cellXfs>
  <cellStyles count="107">
    <cellStyle name="Bad" xfId="17" builtinId="27"/>
    <cellStyle name="Currency" xfId="14" builtinId="4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6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Good" xfId="1" builtinId="26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5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Normal" xfId="0" builtinId="0"/>
    <cellStyle name="Output" xfId="18" builtinId="21"/>
  </cellStyles>
  <dxfs count="0"/>
  <tableStyles count="0" defaultTableStyle="TableStyleMedium9" defaultPivotStyle="PivotStyleMedium4"/>
  <colors>
    <mruColors>
      <color rgb="FF73FB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aushaltsplan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Übersicht"/>
      <sheetName val="Übersicht 2"/>
      <sheetName val="1200_Marketing"/>
      <sheetName val="1300_Webservices Infrastruktur"/>
      <sheetName val="1400_ProjektAP"/>
      <sheetName val="1410_AG Sensorik"/>
      <sheetName val="1600_Baumscheiben"/>
      <sheetName val="Rückstellungen "/>
    </sheetNames>
    <sheetDataSet>
      <sheetData sheetId="0"/>
      <sheetData sheetId="1">
        <row r="3">
          <cell r="H3"/>
          <cell r="K3">
            <v>191.07999999999998</v>
          </cell>
        </row>
        <row r="4">
          <cell r="H4"/>
          <cell r="K4">
            <v>26.95</v>
          </cell>
        </row>
        <row r="5">
          <cell r="H5"/>
          <cell r="K5">
            <v>0</v>
          </cell>
        </row>
        <row r="6">
          <cell r="H6"/>
          <cell r="K6">
            <v>78.13</v>
          </cell>
        </row>
        <row r="7">
          <cell r="H7"/>
          <cell r="K7">
            <v>0</v>
          </cell>
        </row>
        <row r="8">
          <cell r="H8"/>
          <cell r="K8">
            <v>86</v>
          </cell>
        </row>
        <row r="9">
          <cell r="H9"/>
          <cell r="K9">
            <v>0</v>
          </cell>
        </row>
        <row r="11">
          <cell r="H11"/>
          <cell r="K11">
            <v>110.9</v>
          </cell>
        </row>
        <row r="12">
          <cell r="H12"/>
          <cell r="K12">
            <v>55.2</v>
          </cell>
        </row>
        <row r="13">
          <cell r="H13"/>
          <cell r="K13">
            <v>55.699999999999996</v>
          </cell>
        </row>
        <row r="14">
          <cell r="H14"/>
          <cell r="K14">
            <v>0</v>
          </cell>
        </row>
        <row r="15">
          <cell r="H15"/>
          <cell r="K15">
            <v>49.55</v>
          </cell>
        </row>
        <row r="16">
          <cell r="H16"/>
          <cell r="K16">
            <v>6.15</v>
          </cell>
        </row>
        <row r="17">
          <cell r="H17"/>
          <cell r="K17">
            <v>0</v>
          </cell>
        </row>
        <row r="20">
          <cell r="H20"/>
          <cell r="K20">
            <v>106.39</v>
          </cell>
        </row>
        <row r="21">
          <cell r="H21"/>
          <cell r="K21">
            <v>76.89</v>
          </cell>
        </row>
        <row r="22">
          <cell r="H22"/>
          <cell r="K22">
            <v>29.5</v>
          </cell>
        </row>
        <row r="23">
          <cell r="H23"/>
          <cell r="K23">
            <v>0</v>
          </cell>
        </row>
        <row r="24">
          <cell r="H24"/>
          <cell r="K24">
            <v>0</v>
          </cell>
        </row>
        <row r="25">
          <cell r="H25"/>
          <cell r="K25">
            <v>0</v>
          </cell>
        </row>
        <row r="27">
          <cell r="H27">
            <v>1906.76</v>
          </cell>
          <cell r="K27">
            <v>2593.58</v>
          </cell>
        </row>
        <row r="28">
          <cell r="H28"/>
          <cell r="K28">
            <v>128</v>
          </cell>
        </row>
        <row r="29">
          <cell r="H29"/>
          <cell r="K29">
            <v>163.25</v>
          </cell>
        </row>
        <row r="30">
          <cell r="H30">
            <v>1500</v>
          </cell>
          <cell r="K30">
            <v>1709.13</v>
          </cell>
        </row>
        <row r="31">
          <cell r="H31"/>
          <cell r="K31">
            <v>14.82</v>
          </cell>
        </row>
        <row r="32">
          <cell r="H32">
            <v>406.76</v>
          </cell>
          <cell r="K32">
            <v>380.38</v>
          </cell>
        </row>
        <row r="33">
          <cell r="H33"/>
          <cell r="K33">
            <v>198</v>
          </cell>
        </row>
        <row r="35">
          <cell r="H35">
            <v>0</v>
          </cell>
          <cell r="K35">
            <v>0</v>
          </cell>
        </row>
        <row r="36">
          <cell r="H36">
            <v>0</v>
          </cell>
          <cell r="K36">
            <v>0</v>
          </cell>
        </row>
        <row r="37">
          <cell r="H37">
            <v>0</v>
          </cell>
          <cell r="K37">
            <v>0</v>
          </cell>
        </row>
        <row r="38">
          <cell r="H38"/>
          <cell r="K38"/>
        </row>
        <row r="40">
          <cell r="H40">
            <v>359.34000000000003</v>
          </cell>
          <cell r="K40">
            <v>0</v>
          </cell>
        </row>
        <row r="41">
          <cell r="H41">
            <v>200.34</v>
          </cell>
          <cell r="K41">
            <v>0</v>
          </cell>
        </row>
        <row r="42">
          <cell r="H42"/>
          <cell r="K42">
            <v>0</v>
          </cell>
        </row>
        <row r="43">
          <cell r="H43">
            <v>159</v>
          </cell>
          <cell r="K43">
            <v>0</v>
          </cell>
        </row>
        <row r="44">
          <cell r="H44">
            <v>0</v>
          </cell>
          <cell r="K44"/>
        </row>
        <row r="46">
          <cell r="H46">
            <v>10.1</v>
          </cell>
          <cell r="K46">
            <v>22.68</v>
          </cell>
        </row>
        <row r="47">
          <cell r="H47">
            <v>10.1</v>
          </cell>
          <cell r="K47">
            <v>0</v>
          </cell>
        </row>
        <row r="48">
          <cell r="H48">
            <v>0</v>
          </cell>
          <cell r="K48">
            <v>22.68</v>
          </cell>
        </row>
        <row r="49">
          <cell r="H49"/>
          <cell r="K49">
            <v>0</v>
          </cell>
        </row>
        <row r="50">
          <cell r="H50"/>
          <cell r="K50"/>
        </row>
        <row r="51">
          <cell r="H51"/>
          <cell r="K51"/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2"/>
  <sheetViews>
    <sheetView tabSelected="1" zoomScale="125" zoomScaleNormal="125" zoomScalePageLayoutView="125" workbookViewId="0">
      <selection activeCell="J21" sqref="J21"/>
    </sheetView>
  </sheetViews>
  <sheetFormatPr baseColWidth="10" defaultRowHeight="16" outlineLevelRow="1" x14ac:dyDescent="0.2"/>
  <cols>
    <col min="4" max="4" width="12" bestFit="1" customWidth="1"/>
    <col min="5" max="5" width="14.5" customWidth="1"/>
    <col min="6" max="6" width="19" customWidth="1"/>
    <col min="7" max="7" width="19.33203125" customWidth="1"/>
    <col min="8" max="8" width="14.5" customWidth="1"/>
    <col min="9" max="9" width="15.33203125" customWidth="1"/>
    <col min="10" max="10" width="18.6640625" customWidth="1"/>
  </cols>
  <sheetData>
    <row r="1" spans="1:10" ht="17" thickBot="1" x14ac:dyDescent="0.25">
      <c r="A1" s="1" t="s">
        <v>118</v>
      </c>
      <c r="I1" s="140" t="s">
        <v>82</v>
      </c>
      <c r="J1" s="141">
        <f ca="1">TODAY()</f>
        <v>44435</v>
      </c>
    </row>
    <row r="2" spans="1:10" ht="17" thickBot="1" x14ac:dyDescent="0.25"/>
    <row r="3" spans="1:10" x14ac:dyDescent="0.2">
      <c r="A3" s="178" t="s">
        <v>0</v>
      </c>
      <c r="B3" s="179"/>
      <c r="C3" s="179"/>
      <c r="D3" s="179"/>
      <c r="E3" s="106" t="s">
        <v>1</v>
      </c>
      <c r="F3" s="107" t="s">
        <v>2</v>
      </c>
      <c r="G3" s="108" t="s">
        <v>3</v>
      </c>
      <c r="H3" s="119" t="s">
        <v>4</v>
      </c>
      <c r="I3" s="114" t="s">
        <v>5</v>
      </c>
      <c r="J3" s="120" t="s">
        <v>6</v>
      </c>
    </row>
    <row r="4" spans="1:10" x14ac:dyDescent="0.2">
      <c r="A4" s="180" t="s">
        <v>8</v>
      </c>
      <c r="B4" s="2"/>
      <c r="C4" s="2"/>
      <c r="D4" s="2"/>
      <c r="E4" s="3"/>
      <c r="F4" s="4"/>
      <c r="G4" s="8"/>
      <c r="H4" s="42"/>
      <c r="I4" s="115" t="str">
        <f>IF(E4&lt;&gt;0,1-(F4/E4)," ")</f>
        <v xml:space="preserve"> </v>
      </c>
      <c r="J4" s="112"/>
    </row>
    <row r="5" spans="1:10" x14ac:dyDescent="0.2">
      <c r="A5" s="181"/>
      <c r="B5" s="2" t="s">
        <v>83</v>
      </c>
      <c r="C5" s="2"/>
      <c r="D5" s="2"/>
      <c r="E5" s="6"/>
      <c r="F5" s="19">
        <v>120</v>
      </c>
      <c r="G5" s="7">
        <f>E5-F5</f>
        <v>-120</v>
      </c>
      <c r="H5" s="121">
        <v>0</v>
      </c>
      <c r="I5" s="116">
        <v>0</v>
      </c>
      <c r="J5" s="113">
        <f>H5-I5</f>
        <v>0</v>
      </c>
    </row>
    <row r="6" spans="1:10" x14ac:dyDescent="0.2">
      <c r="A6" s="11"/>
      <c r="B6" s="2" t="s">
        <v>9</v>
      </c>
      <c r="C6" s="2"/>
      <c r="D6" s="2"/>
      <c r="E6" s="6"/>
      <c r="F6" s="19">
        <f>42*(B39-1)</f>
        <v>1428</v>
      </c>
      <c r="G6" s="7">
        <f t="shared" ref="G6:G9" si="0">E6-F6</f>
        <v>-1428</v>
      </c>
      <c r="H6" s="121">
        <v>0</v>
      </c>
      <c r="I6" s="116">
        <v>0</v>
      </c>
      <c r="J6" s="113">
        <f t="shared" ref="J6:J7" si="1">H6-I6</f>
        <v>0</v>
      </c>
    </row>
    <row r="7" spans="1:10" x14ac:dyDescent="0.2">
      <c r="A7" s="11"/>
      <c r="B7" s="9" t="s">
        <v>7</v>
      </c>
      <c r="C7" s="9"/>
      <c r="D7" s="2"/>
      <c r="E7" s="109"/>
      <c r="F7" s="20">
        <v>0</v>
      </c>
      <c r="G7" s="7">
        <f t="shared" si="0"/>
        <v>0</v>
      </c>
      <c r="H7" s="122">
        <v>0</v>
      </c>
      <c r="I7" s="117">
        <v>0</v>
      </c>
      <c r="J7" s="113">
        <f t="shared" si="1"/>
        <v>0</v>
      </c>
    </row>
    <row r="8" spans="1:10" x14ac:dyDescent="0.2">
      <c r="A8" s="11"/>
      <c r="B8" s="9" t="s">
        <v>58</v>
      </c>
      <c r="C8" s="9"/>
      <c r="D8" s="9"/>
      <c r="E8" s="109"/>
      <c r="F8" s="20">
        <v>0</v>
      </c>
      <c r="G8" s="7">
        <f t="shared" si="0"/>
        <v>0</v>
      </c>
      <c r="H8" s="122">
        <f>-'Übersicht 2'!K59</f>
        <v>0</v>
      </c>
      <c r="I8" s="117">
        <f>-'Übersicht 2'!L59</f>
        <v>-200</v>
      </c>
      <c r="J8" s="113">
        <f>-'Übersicht 2'!M59</f>
        <v>200</v>
      </c>
    </row>
    <row r="9" spans="1:10" ht="17" thickBot="1" x14ac:dyDescent="0.25">
      <c r="A9" s="182"/>
      <c r="B9" s="9" t="s">
        <v>130</v>
      </c>
      <c r="C9" s="9"/>
      <c r="D9" s="9"/>
      <c r="E9" s="110"/>
      <c r="F9" s="19">
        <f>3403-700+1000+489+150</f>
        <v>4342</v>
      </c>
      <c r="G9" s="111">
        <f t="shared" si="0"/>
        <v>-4342</v>
      </c>
      <c r="H9" s="123">
        <v>0</v>
      </c>
      <c r="I9" s="118">
        <v>0</v>
      </c>
      <c r="J9" s="124">
        <v>0</v>
      </c>
    </row>
    <row r="10" spans="1:10" ht="17" thickBot="1" x14ac:dyDescent="0.25">
      <c r="A10" s="183"/>
      <c r="B10" s="37"/>
      <c r="C10" s="37"/>
      <c r="D10" s="37"/>
      <c r="E10" s="38">
        <f t="shared" ref="E10:J10" si="2">SUM(E5:E9)</f>
        <v>0</v>
      </c>
      <c r="F10" s="38">
        <f t="shared" si="2"/>
        <v>5890</v>
      </c>
      <c r="G10" s="38">
        <f t="shared" si="2"/>
        <v>-5890</v>
      </c>
      <c r="H10" s="38">
        <f t="shared" si="2"/>
        <v>0</v>
      </c>
      <c r="I10" s="38">
        <f t="shared" si="2"/>
        <v>-200</v>
      </c>
      <c r="J10" s="61">
        <f t="shared" si="2"/>
        <v>200</v>
      </c>
    </row>
    <row r="11" spans="1:10" x14ac:dyDescent="0.2">
      <c r="A11" s="268" t="s">
        <v>49</v>
      </c>
      <c r="B11" s="269"/>
      <c r="C11" s="269"/>
      <c r="D11" s="270"/>
      <c r="E11" s="23"/>
      <c r="F11" s="224"/>
      <c r="G11" s="24"/>
      <c r="H11" s="10"/>
      <c r="I11" s="10"/>
      <c r="J11" s="229"/>
    </row>
    <row r="12" spans="1:10" x14ac:dyDescent="0.2">
      <c r="A12" s="42"/>
      <c r="B12" s="39" t="s">
        <v>23</v>
      </c>
      <c r="C12" s="41"/>
      <c r="D12" s="41"/>
      <c r="E12" s="48">
        <f>'Übersicht 2'!H43</f>
        <v>0</v>
      </c>
      <c r="F12" s="225">
        <f>'Übersicht 2'!I43</f>
        <v>1200</v>
      </c>
      <c r="G12" s="230"/>
      <c r="H12" s="228"/>
      <c r="I12" s="228"/>
      <c r="J12" s="231"/>
    </row>
    <row r="13" spans="1:10" x14ac:dyDescent="0.2">
      <c r="A13" s="42"/>
      <c r="B13" s="39" t="s">
        <v>75</v>
      </c>
      <c r="C13" s="41"/>
      <c r="D13" s="41"/>
      <c r="E13" s="48">
        <f>SUM('Übersicht 2'!H45:H46)</f>
        <v>0</v>
      </c>
      <c r="F13" s="225">
        <f>'Übersicht 2'!I45+'Übersicht 2'!I46</f>
        <v>10000</v>
      </c>
      <c r="G13" s="230"/>
      <c r="H13" s="228"/>
      <c r="I13" s="228"/>
      <c r="J13" s="231"/>
    </row>
    <row r="14" spans="1:10" x14ac:dyDescent="0.2">
      <c r="A14" s="42"/>
      <c r="B14" s="39" t="s">
        <v>50</v>
      </c>
      <c r="C14" s="41"/>
      <c r="D14" s="41"/>
      <c r="E14" s="48">
        <f>'Übersicht 2'!H44</f>
        <v>0</v>
      </c>
      <c r="F14" s="226">
        <f>'Übersicht 2'!I44</f>
        <v>500</v>
      </c>
      <c r="G14" s="230"/>
      <c r="H14" s="228"/>
      <c r="I14" s="228"/>
      <c r="J14" s="231"/>
    </row>
    <row r="15" spans="1:10" ht="17" thickBot="1" x14ac:dyDescent="0.25">
      <c r="A15" s="46"/>
      <c r="B15" s="47"/>
      <c r="C15" s="45"/>
      <c r="D15" s="45"/>
      <c r="E15" s="49"/>
      <c r="F15" s="227"/>
      <c r="G15" s="232"/>
      <c r="H15" s="233"/>
      <c r="I15" s="233"/>
      <c r="J15" s="234"/>
    </row>
    <row r="16" spans="1:10" x14ac:dyDescent="0.2">
      <c r="A16" s="188" t="s">
        <v>76</v>
      </c>
      <c r="B16" s="189"/>
      <c r="C16" s="189"/>
      <c r="D16" s="126"/>
      <c r="E16" s="215"/>
      <c r="F16" s="216"/>
      <c r="G16" s="281"/>
      <c r="H16" s="282"/>
      <c r="I16" s="283"/>
      <c r="J16" s="126"/>
    </row>
    <row r="17" spans="1:10" x14ac:dyDescent="0.2">
      <c r="A17" s="43"/>
      <c r="B17" s="40">
        <v>100</v>
      </c>
      <c r="C17" s="40" t="s">
        <v>119</v>
      </c>
      <c r="D17" s="190"/>
      <c r="E17" s="217">
        <f>'Übersicht 2'!H3</f>
        <v>0</v>
      </c>
      <c r="F17" s="20">
        <f>'Übersicht 2'!I3</f>
        <v>0</v>
      </c>
      <c r="G17" s="210">
        <f>'Übersicht 2'!J3</f>
        <v>0</v>
      </c>
      <c r="H17" s="219">
        <f>-'Übersicht 2'!K3</f>
        <v>0</v>
      </c>
      <c r="I17" s="130">
        <f>-'Übersicht 2'!L3</f>
        <v>-700</v>
      </c>
      <c r="J17" s="212">
        <f>-'Übersicht 2'!M3</f>
        <v>700</v>
      </c>
    </row>
    <row r="18" spans="1:10" x14ac:dyDescent="0.2">
      <c r="A18" s="42"/>
      <c r="B18" s="41">
        <v>200</v>
      </c>
      <c r="C18" s="41" t="s">
        <v>19</v>
      </c>
      <c r="D18" s="127"/>
      <c r="E18" s="217">
        <f>'Übersicht 2'!H13</f>
        <v>0</v>
      </c>
      <c r="F18" s="20">
        <f>'Übersicht 2'!I13</f>
        <v>0</v>
      </c>
      <c r="G18" s="211">
        <f>'Übersicht 2'!J13</f>
        <v>0</v>
      </c>
      <c r="H18" s="219">
        <f>-'Übersicht 2'!K13</f>
        <v>0</v>
      </c>
      <c r="I18" s="130">
        <f>-'Übersicht 2'!L13</f>
        <v>-400</v>
      </c>
      <c r="J18" s="212">
        <f>-'Übersicht 2'!M13</f>
        <v>400</v>
      </c>
    </row>
    <row r="19" spans="1:10" x14ac:dyDescent="0.2">
      <c r="A19" s="42"/>
      <c r="B19" s="41">
        <v>300</v>
      </c>
      <c r="C19" s="41" t="s">
        <v>120</v>
      </c>
      <c r="D19" s="127"/>
      <c r="E19" s="217">
        <f>'Übersicht 2'!H22</f>
        <v>0</v>
      </c>
      <c r="F19" s="20">
        <f>'Übersicht 2'!I22</f>
        <v>0</v>
      </c>
      <c r="G19" s="211">
        <f>'Übersicht 2'!J22</f>
        <v>0</v>
      </c>
      <c r="H19" s="219">
        <f>-'Übersicht 2'!K22</f>
        <v>0</v>
      </c>
      <c r="I19" s="130">
        <f>-'Übersicht 2'!L22</f>
        <v>-180</v>
      </c>
      <c r="J19" s="212">
        <f>-'Übersicht 2'!M22</f>
        <v>180</v>
      </c>
    </row>
    <row r="20" spans="1:10" x14ac:dyDescent="0.2">
      <c r="A20" s="62"/>
      <c r="B20" s="63">
        <v>400</v>
      </c>
      <c r="C20" s="63" t="s">
        <v>121</v>
      </c>
      <c r="D20" s="128"/>
      <c r="E20" s="217">
        <f>'Übersicht 2'!H29</f>
        <v>0</v>
      </c>
      <c r="F20" s="20">
        <f>'Übersicht 2'!I29</f>
        <v>200</v>
      </c>
      <c r="G20" s="221">
        <f>'Übersicht 2'!J29</f>
        <v>-200</v>
      </c>
      <c r="H20" s="219">
        <f>-'Übersicht 2'!K29</f>
        <v>0</v>
      </c>
      <c r="I20" s="131">
        <f>-'Übersicht 2'!L29</f>
        <v>-1158</v>
      </c>
      <c r="J20" s="213">
        <f>-'Übersicht 2'!M29</f>
        <v>1158</v>
      </c>
    </row>
    <row r="21" spans="1:10" x14ac:dyDescent="0.2">
      <c r="A21" s="62"/>
      <c r="B21" s="63">
        <v>410</v>
      </c>
      <c r="C21" s="63" t="s">
        <v>61</v>
      </c>
      <c r="D21" s="128"/>
      <c r="E21" s="217">
        <f>'Übersicht 2'!H37</f>
        <v>0</v>
      </c>
      <c r="F21" s="20">
        <f>'Übersicht 2'!I37</f>
        <v>600</v>
      </c>
      <c r="G21" s="211">
        <f>'Übersicht 2'!J37</f>
        <v>-600</v>
      </c>
      <c r="H21" s="219">
        <f>-'Übersicht 2'!K37</f>
        <v>0</v>
      </c>
      <c r="I21" s="131">
        <f>-'Übersicht 2'!L37</f>
        <v>-600</v>
      </c>
      <c r="J21" s="213">
        <f>-'Übersicht 2'!M37</f>
        <v>600</v>
      </c>
    </row>
    <row r="22" spans="1:10" x14ac:dyDescent="0.2">
      <c r="A22" s="62"/>
      <c r="B22" s="63">
        <v>600</v>
      </c>
      <c r="C22" s="63" t="s">
        <v>122</v>
      </c>
      <c r="D22" s="128"/>
      <c r="E22" s="217">
        <f>'1600_Baumscheiben'!C8</f>
        <v>0</v>
      </c>
      <c r="F22" s="20">
        <f>'1600_Baumscheiben'!D8</f>
        <v>50</v>
      </c>
      <c r="G22" s="222">
        <f>'1600_Baumscheiben'!E8</f>
        <v>-50</v>
      </c>
      <c r="H22" s="219">
        <f>-'Übersicht 2'!K48</f>
        <v>0</v>
      </c>
      <c r="I22" s="131">
        <f>-'Übersicht 2'!L48</f>
        <v>-170</v>
      </c>
      <c r="J22" s="213">
        <f>-'Übersicht 2'!M48</f>
        <v>170</v>
      </c>
    </row>
    <row r="23" spans="1:10" x14ac:dyDescent="0.2">
      <c r="A23" s="62"/>
      <c r="B23" s="63">
        <v>700</v>
      </c>
      <c r="C23" s="63" t="s">
        <v>128</v>
      </c>
      <c r="D23" s="128"/>
      <c r="E23" s="217">
        <f>'1700_Projekt Alberthafen'!C9</f>
        <v>0</v>
      </c>
      <c r="F23" s="20">
        <f>'1700_Projekt Alberthafen'!D9</f>
        <v>340</v>
      </c>
      <c r="G23" s="222">
        <f>'1600_Baumscheiben'!E9</f>
        <v>0</v>
      </c>
      <c r="H23" s="280">
        <f>'1700_Projekt Alberthafen'!F9</f>
        <v>0</v>
      </c>
      <c r="I23" s="131">
        <f>-'1700_Projekt Alberthafen'!G9</f>
        <v>-940</v>
      </c>
      <c r="J23" s="213">
        <f>'1600_Baumscheiben'!H9</f>
        <v>0</v>
      </c>
    </row>
    <row r="24" spans="1:10" ht="17" thickBot="1" x14ac:dyDescent="0.25">
      <c r="A24" s="125"/>
      <c r="B24" s="45">
        <v>800</v>
      </c>
      <c r="C24" s="45" t="s">
        <v>129</v>
      </c>
      <c r="D24" s="129"/>
      <c r="E24" s="284">
        <f>'1800_Projekt_Geh8'!C9</f>
        <v>0</v>
      </c>
      <c r="F24" s="218">
        <f>'1800_Projekt_Geh8'!D9</f>
        <v>540</v>
      </c>
      <c r="G24" s="223">
        <f>'1800_Projekt_Geh8'!E9</f>
        <v>-540</v>
      </c>
      <c r="H24" s="220">
        <f>'1800_Projekt_Geh8'!F9</f>
        <v>0</v>
      </c>
      <c r="I24" s="132">
        <f>-'1800_Projekt_Geh8'!G9</f>
        <v>-1040</v>
      </c>
      <c r="J24" s="214">
        <f>'1800_Projekt_Geh8'!H9</f>
        <v>-1040</v>
      </c>
    </row>
    <row r="25" spans="1:10" ht="17" thickBot="1" x14ac:dyDescent="0.25">
      <c r="A25" s="273"/>
      <c r="B25" s="274"/>
      <c r="C25" s="274"/>
      <c r="D25" s="275"/>
      <c r="E25" s="136"/>
      <c r="F25" s="136"/>
      <c r="G25" s="136"/>
      <c r="H25" s="136"/>
      <c r="I25" s="136"/>
      <c r="J25" s="137"/>
    </row>
    <row r="26" spans="1:10" ht="17" thickBot="1" x14ac:dyDescent="0.25">
      <c r="A26" s="271" t="s">
        <v>51</v>
      </c>
      <c r="B26" s="272"/>
      <c r="C26" s="272"/>
      <c r="D26" s="272"/>
      <c r="E26" s="191">
        <f>SUM(E17:E24)+SUM(E12:E14)+E10</f>
        <v>0</v>
      </c>
      <c r="F26" s="138">
        <f>SUM(F17:F24)+SUM(F12:F14)+F10</f>
        <v>19320</v>
      </c>
      <c r="G26" s="198">
        <f>E26-F26</f>
        <v>-19320</v>
      </c>
      <c r="H26" s="139">
        <f>SUM(H17:H24)</f>
        <v>0</v>
      </c>
      <c r="I26" s="139">
        <f>SUM(I17:I24)+I10</f>
        <v>-5388</v>
      </c>
      <c r="J26" s="139">
        <f>SUM(J17:J24)</f>
        <v>2168</v>
      </c>
    </row>
    <row r="27" spans="1:10" ht="17" thickBot="1" x14ac:dyDescent="0.25">
      <c r="A27" s="276"/>
      <c r="B27" s="277"/>
      <c r="C27" s="184" t="s">
        <v>53</v>
      </c>
      <c r="D27" s="185" t="s">
        <v>52</v>
      </c>
      <c r="E27" s="24"/>
      <c r="F27" s="186"/>
      <c r="G27" s="10"/>
      <c r="H27" s="10"/>
      <c r="I27" s="187"/>
      <c r="J27" s="10"/>
    </row>
    <row r="28" spans="1:10" ht="17" thickBot="1" x14ac:dyDescent="0.25">
      <c r="A28" s="50" t="s">
        <v>55</v>
      </c>
      <c r="B28" s="14"/>
      <c r="C28" s="197"/>
      <c r="D28" s="51">
        <f>F26+I26</f>
        <v>13932</v>
      </c>
    </row>
    <row r="29" spans="1:10" ht="17" thickBot="1" x14ac:dyDescent="0.25">
      <c r="A29" s="133" t="s">
        <v>56</v>
      </c>
      <c r="B29" s="134"/>
      <c r="C29" s="135"/>
      <c r="D29" s="135">
        <f>F10+SUM(F17:F24)+I26</f>
        <v>2232</v>
      </c>
    </row>
    <row r="31" spans="1:10" x14ac:dyDescent="0.2">
      <c r="A31" s="57" t="s">
        <v>115</v>
      </c>
    </row>
    <row r="32" spans="1:10" x14ac:dyDescent="0.2">
      <c r="A32" s="57" t="s">
        <v>57</v>
      </c>
    </row>
    <row r="36" spans="1:2" outlineLevel="1" x14ac:dyDescent="0.2">
      <c r="A36" s="1" t="s">
        <v>77</v>
      </c>
    </row>
    <row r="37" spans="1:2" outlineLevel="1" x14ac:dyDescent="0.2"/>
    <row r="38" spans="1:2" outlineLevel="1" x14ac:dyDescent="0.2">
      <c r="A38" t="s">
        <v>127</v>
      </c>
      <c r="B38">
        <v>29</v>
      </c>
    </row>
    <row r="39" spans="1:2" outlineLevel="1" x14ac:dyDescent="0.2">
      <c r="A39" t="s">
        <v>78</v>
      </c>
      <c r="B39">
        <v>35</v>
      </c>
    </row>
    <row r="40" spans="1:2" outlineLevel="1" x14ac:dyDescent="0.2">
      <c r="A40" t="s">
        <v>79</v>
      </c>
      <c r="B40">
        <v>40</v>
      </c>
    </row>
    <row r="41" spans="1:2" outlineLevel="1" x14ac:dyDescent="0.2">
      <c r="A41" t="s">
        <v>80</v>
      </c>
      <c r="B41">
        <v>25</v>
      </c>
    </row>
    <row r="42" spans="1:2" outlineLevel="1" x14ac:dyDescent="0.2">
      <c r="A42" t="s">
        <v>81</v>
      </c>
      <c r="B42">
        <v>22</v>
      </c>
    </row>
  </sheetData>
  <mergeCells count="4">
    <mergeCell ref="A11:D11"/>
    <mergeCell ref="A26:D26"/>
    <mergeCell ref="A25:D25"/>
    <mergeCell ref="A27:B27"/>
  </mergeCells>
  <phoneticPr fontId="18" type="noConversion"/>
  <conditionalFormatting sqref="J10">
    <cfRule type="colorScale" priority="1">
      <colorScale>
        <cfvo type="num" val="&quot;&lt;0&quot;"/>
        <cfvo type="num" val="&quot;&gt;0&quot;"/>
        <color theme="5" tint="0.39997558519241921"/>
        <color theme="6" tint="0.39997558519241921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8719A-DAEC-6F43-B5AA-AC281CEA68ED}">
  <dimension ref="B2:K7"/>
  <sheetViews>
    <sheetView workbookViewId="0">
      <selection activeCell="G18" sqref="G18"/>
    </sheetView>
  </sheetViews>
  <sheetFormatPr baseColWidth="10" defaultRowHeight="16" x14ac:dyDescent="0.2"/>
  <cols>
    <col min="2" max="2" width="18.1640625" bestFit="1" customWidth="1"/>
    <col min="3" max="3" width="44.83203125" bestFit="1" customWidth="1"/>
    <col min="4" max="4" width="44.6640625" bestFit="1" customWidth="1"/>
    <col min="5" max="5" width="16.33203125" bestFit="1" customWidth="1"/>
    <col min="6" max="6" width="10.6640625" bestFit="1" customWidth="1"/>
  </cols>
  <sheetData>
    <row r="2" spans="2:11" x14ac:dyDescent="0.2">
      <c r="B2" s="1" t="s">
        <v>84</v>
      </c>
      <c r="C2" s="1" t="s">
        <v>85</v>
      </c>
      <c r="D2" s="1" t="s">
        <v>86</v>
      </c>
      <c r="E2" s="1" t="s">
        <v>87</v>
      </c>
      <c r="F2" s="1" t="s">
        <v>103</v>
      </c>
      <c r="G2" s="1" t="s">
        <v>88</v>
      </c>
      <c r="H2" s="1" t="s">
        <v>104</v>
      </c>
      <c r="I2" s="1" t="s">
        <v>105</v>
      </c>
      <c r="J2" s="1" t="s">
        <v>106</v>
      </c>
      <c r="K2" s="1" t="s">
        <v>96</v>
      </c>
    </row>
    <row r="3" spans="2:11" x14ac:dyDescent="0.2">
      <c r="B3" t="s">
        <v>92</v>
      </c>
      <c r="C3" t="s">
        <v>90</v>
      </c>
      <c r="D3" t="s">
        <v>89</v>
      </c>
      <c r="E3" t="s">
        <v>91</v>
      </c>
      <c r="F3" s="54">
        <v>300</v>
      </c>
      <c r="G3" s="192">
        <v>43617</v>
      </c>
      <c r="H3" s="54">
        <v>0</v>
      </c>
      <c r="J3" s="30">
        <f>F3-H3</f>
        <v>300</v>
      </c>
      <c r="K3" t="s">
        <v>97</v>
      </c>
    </row>
    <row r="4" spans="2:11" x14ac:dyDescent="0.2">
      <c r="B4" t="s">
        <v>93</v>
      </c>
      <c r="C4" t="s">
        <v>95</v>
      </c>
      <c r="D4" t="s">
        <v>94</v>
      </c>
      <c r="E4" t="s">
        <v>91</v>
      </c>
      <c r="F4" s="54">
        <v>64</v>
      </c>
      <c r="G4" s="192">
        <v>43586</v>
      </c>
      <c r="H4" s="54">
        <v>64</v>
      </c>
      <c r="I4" s="192">
        <v>43739</v>
      </c>
      <c r="J4" s="30">
        <f t="shared" ref="J4:J7" si="0">F4-H4</f>
        <v>0</v>
      </c>
      <c r="K4" t="s">
        <v>98</v>
      </c>
    </row>
    <row r="5" spans="2:11" x14ac:dyDescent="0.2">
      <c r="B5" t="s">
        <v>99</v>
      </c>
      <c r="C5" t="s">
        <v>100</v>
      </c>
      <c r="D5" t="s">
        <v>101</v>
      </c>
      <c r="E5" t="s">
        <v>91</v>
      </c>
      <c r="F5" s="54">
        <v>30</v>
      </c>
      <c r="G5" s="192">
        <v>43600</v>
      </c>
      <c r="H5" s="54">
        <v>0</v>
      </c>
      <c r="J5" s="30">
        <f t="shared" si="0"/>
        <v>30</v>
      </c>
      <c r="K5" t="s">
        <v>102</v>
      </c>
    </row>
    <row r="6" spans="2:11" x14ac:dyDescent="0.2">
      <c r="B6" t="s">
        <v>99</v>
      </c>
      <c r="C6" t="s">
        <v>108</v>
      </c>
      <c r="D6" t="s">
        <v>101</v>
      </c>
      <c r="E6" t="s">
        <v>109</v>
      </c>
      <c r="F6" s="54">
        <v>50</v>
      </c>
      <c r="G6" s="192">
        <v>43685</v>
      </c>
      <c r="H6" s="54">
        <v>100</v>
      </c>
      <c r="I6" s="192">
        <v>43729</v>
      </c>
      <c r="J6" s="30">
        <f t="shared" si="0"/>
        <v>-50</v>
      </c>
    </row>
    <row r="7" spans="2:11" x14ac:dyDescent="0.2">
      <c r="B7" t="s">
        <v>99</v>
      </c>
      <c r="C7" t="s">
        <v>110</v>
      </c>
      <c r="D7" t="s">
        <v>101</v>
      </c>
      <c r="E7" t="s">
        <v>109</v>
      </c>
      <c r="F7" s="54">
        <v>200</v>
      </c>
      <c r="G7" s="192">
        <v>43685</v>
      </c>
      <c r="H7" s="54">
        <v>200</v>
      </c>
      <c r="I7" s="192">
        <v>43736</v>
      </c>
      <c r="J7" s="30">
        <f t="shared" si="0"/>
        <v>0</v>
      </c>
      <c r="K7" t="s">
        <v>111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70"/>
  <sheetViews>
    <sheetView topLeftCell="B1" zoomScaleNormal="100" zoomScalePageLayoutView="125" workbookViewId="0">
      <pane ySplit="1" topLeftCell="A2" activePane="bottomLeft" state="frozen"/>
      <selection pane="bottomLeft" activeCell="H75" sqref="H75"/>
    </sheetView>
  </sheetViews>
  <sheetFormatPr baseColWidth="10" defaultRowHeight="16" x14ac:dyDescent="0.2"/>
  <cols>
    <col min="8" max="8" width="17.33203125" customWidth="1"/>
    <col min="9" max="9" width="16" customWidth="1"/>
    <col min="10" max="10" width="15" customWidth="1"/>
    <col min="11" max="11" width="15.6640625" customWidth="1"/>
    <col min="12" max="12" width="16.5" customWidth="1"/>
    <col min="13" max="13" width="17.1640625" customWidth="1"/>
    <col min="15" max="15" width="14.1640625" hidden="1" customWidth="1"/>
    <col min="16" max="16" width="15" hidden="1" customWidth="1"/>
    <col min="17" max="17" width="2.5" hidden="1" customWidth="1"/>
    <col min="18" max="18" width="14.1640625" hidden="1" customWidth="1"/>
    <col min="19" max="19" width="15" hidden="1" customWidth="1"/>
  </cols>
  <sheetData>
    <row r="1" spans="1:19" ht="17" x14ac:dyDescent="0.2">
      <c r="A1" s="278" t="s">
        <v>10</v>
      </c>
      <c r="B1" s="278"/>
      <c r="C1" s="278"/>
      <c r="D1" s="278"/>
      <c r="E1" s="278"/>
      <c r="F1" s="278"/>
      <c r="G1" s="279"/>
      <c r="H1" s="21" t="s">
        <v>11</v>
      </c>
      <c r="I1" s="21" t="s">
        <v>2</v>
      </c>
      <c r="J1" s="21" t="s">
        <v>3</v>
      </c>
      <c r="K1" s="21" t="s">
        <v>12</v>
      </c>
      <c r="L1" s="22" t="s">
        <v>5</v>
      </c>
      <c r="M1" s="256" t="s">
        <v>6</v>
      </c>
      <c r="N1" s="263"/>
      <c r="O1" s="266" t="s">
        <v>123</v>
      </c>
      <c r="P1" s="267" t="s">
        <v>124</v>
      </c>
      <c r="R1" s="204" t="s">
        <v>113</v>
      </c>
      <c r="S1" s="205" t="s">
        <v>114</v>
      </c>
    </row>
    <row r="2" spans="1:19" ht="17" thickBot="1" x14ac:dyDescent="0.25">
      <c r="H2" s="34"/>
      <c r="I2" s="35"/>
      <c r="J2" s="35"/>
      <c r="K2" s="35"/>
      <c r="L2" s="35"/>
      <c r="M2" s="257"/>
      <c r="N2" s="52"/>
      <c r="O2" s="52"/>
      <c r="P2" s="26"/>
      <c r="R2" s="36"/>
      <c r="S2" s="26"/>
    </row>
    <row r="3" spans="1:19" ht="17" thickBot="1" x14ac:dyDescent="0.25">
      <c r="A3">
        <v>1100</v>
      </c>
      <c r="B3" s="133" t="s">
        <v>13</v>
      </c>
      <c r="C3" s="134"/>
      <c r="D3" s="134"/>
      <c r="E3" s="134"/>
      <c r="F3" s="134"/>
      <c r="G3" s="134"/>
      <c r="H3" s="251"/>
      <c r="I3" s="246">
        <v>0</v>
      </c>
      <c r="J3" s="252">
        <f>H3-I3</f>
        <v>0</v>
      </c>
      <c r="K3" s="248">
        <f>SUM(K4:K11)</f>
        <v>0</v>
      </c>
      <c r="L3" s="249">
        <f>SUM(L4:L11)</f>
        <v>700</v>
      </c>
      <c r="M3" s="250">
        <f>K3-L3</f>
        <v>-700</v>
      </c>
      <c r="N3" s="12"/>
      <c r="O3" s="237">
        <v>0</v>
      </c>
      <c r="P3" s="238">
        <v>299.34000000000003</v>
      </c>
      <c r="R3" s="206">
        <f>'[1]Übersicht 2'!$H3</f>
        <v>0</v>
      </c>
      <c r="S3" s="105">
        <f>'[1]Übersicht 2'!$K3</f>
        <v>191.07999999999998</v>
      </c>
    </row>
    <row r="4" spans="1:19" x14ac:dyDescent="0.2">
      <c r="B4" s="11"/>
      <c r="C4" s="12" t="s">
        <v>14</v>
      </c>
      <c r="D4" s="12"/>
      <c r="E4" s="12"/>
      <c r="F4" s="12"/>
      <c r="G4" s="12"/>
      <c r="H4" s="239"/>
      <c r="I4" s="240">
        <v>0</v>
      </c>
      <c r="J4" s="241">
        <f>H4-I4</f>
        <v>0</v>
      </c>
      <c r="K4" s="242">
        <v>0</v>
      </c>
      <c r="L4" s="243">
        <v>50</v>
      </c>
      <c r="M4" s="244">
        <f t="shared" ref="M4:M35" si="0">K4-L4</f>
        <v>-50</v>
      </c>
      <c r="N4" s="52"/>
      <c r="O4" s="36">
        <v>0</v>
      </c>
      <c r="P4" s="26">
        <v>50</v>
      </c>
      <c r="R4" s="36">
        <f>'[1]Übersicht 2'!$H4</f>
        <v>0</v>
      </c>
      <c r="S4" s="26">
        <f>'[1]Übersicht 2'!$K4</f>
        <v>26.95</v>
      </c>
    </row>
    <row r="5" spans="1:19" x14ac:dyDescent="0.2">
      <c r="B5" s="11"/>
      <c r="C5" s="12" t="s">
        <v>15</v>
      </c>
      <c r="D5" s="12"/>
      <c r="E5" s="12"/>
      <c r="F5" s="12"/>
      <c r="G5" s="12"/>
      <c r="H5" s="32"/>
      <c r="I5" s="74">
        <v>0</v>
      </c>
      <c r="J5" s="78">
        <f t="shared" ref="J5:J10" si="1">H5-I5</f>
        <v>0</v>
      </c>
      <c r="K5" s="76">
        <v>0</v>
      </c>
      <c r="L5" s="25">
        <v>100</v>
      </c>
      <c r="M5" s="80">
        <f t="shared" si="0"/>
        <v>-100</v>
      </c>
      <c r="N5" s="52"/>
      <c r="O5" s="36">
        <v>0</v>
      </c>
      <c r="P5" s="26">
        <v>24.34</v>
      </c>
      <c r="R5" s="36">
        <f>'[1]Übersicht 2'!$H5</f>
        <v>0</v>
      </c>
      <c r="S5" s="26">
        <f>'[1]Übersicht 2'!$K5</f>
        <v>0</v>
      </c>
    </row>
    <row r="6" spans="1:19" x14ac:dyDescent="0.2">
      <c r="B6" s="11"/>
      <c r="C6" s="12" t="s">
        <v>18</v>
      </c>
      <c r="D6" s="12"/>
      <c r="E6" s="12"/>
      <c r="F6" s="12"/>
      <c r="G6" s="12"/>
      <c r="H6" s="32"/>
      <c r="I6" s="74">
        <v>0</v>
      </c>
      <c r="J6" s="78">
        <f t="shared" si="1"/>
        <v>0</v>
      </c>
      <c r="K6" s="76">
        <v>0</v>
      </c>
      <c r="L6" s="25">
        <v>150</v>
      </c>
      <c r="M6" s="80">
        <f t="shared" si="0"/>
        <v>-150</v>
      </c>
      <c r="N6" s="52"/>
      <c r="O6" s="36">
        <v>0</v>
      </c>
      <c r="P6" s="26">
        <v>0</v>
      </c>
      <c r="R6" s="36">
        <f>'[1]Übersicht 2'!$H6</f>
        <v>0</v>
      </c>
      <c r="S6" s="26">
        <f>'[1]Übersicht 2'!$K6</f>
        <v>78.13</v>
      </c>
    </row>
    <row r="7" spans="1:19" x14ac:dyDescent="0.2">
      <c r="B7" s="11"/>
      <c r="C7" s="12" t="s">
        <v>16</v>
      </c>
      <c r="D7" s="12"/>
      <c r="E7" s="12"/>
      <c r="F7" s="12"/>
      <c r="G7" s="12"/>
      <c r="H7" s="32"/>
      <c r="I7" s="74">
        <v>0</v>
      </c>
      <c r="J7" s="78">
        <f t="shared" si="1"/>
        <v>0</v>
      </c>
      <c r="K7" s="76">
        <v>0</v>
      </c>
      <c r="L7" s="25">
        <v>150</v>
      </c>
      <c r="M7" s="80">
        <f t="shared" si="0"/>
        <v>-150</v>
      </c>
      <c r="N7" s="52"/>
      <c r="O7" s="36">
        <v>0</v>
      </c>
      <c r="P7" s="26">
        <v>110</v>
      </c>
      <c r="R7" s="36">
        <f>'[1]Übersicht 2'!$H7</f>
        <v>0</v>
      </c>
      <c r="S7" s="26">
        <f>'[1]Übersicht 2'!$K7</f>
        <v>0</v>
      </c>
    </row>
    <row r="8" spans="1:19" x14ac:dyDescent="0.2">
      <c r="B8" s="11"/>
      <c r="C8" s="60" t="s">
        <v>116</v>
      </c>
      <c r="D8" s="12"/>
      <c r="E8" s="12"/>
      <c r="F8" s="12"/>
      <c r="G8" s="12"/>
      <c r="H8" s="32"/>
      <c r="I8" s="74">
        <v>0</v>
      </c>
      <c r="J8" s="78">
        <f t="shared" si="1"/>
        <v>0</v>
      </c>
      <c r="K8" s="76">
        <v>0</v>
      </c>
      <c r="L8" s="25">
        <v>100</v>
      </c>
      <c r="M8" s="80">
        <f t="shared" si="0"/>
        <v>-100</v>
      </c>
      <c r="N8" s="52"/>
      <c r="O8" s="36">
        <v>0</v>
      </c>
      <c r="P8" s="26">
        <v>0</v>
      </c>
      <c r="R8" s="36">
        <v>0</v>
      </c>
      <c r="S8" s="26">
        <v>0</v>
      </c>
    </row>
    <row r="9" spans="1:19" x14ac:dyDescent="0.2">
      <c r="B9" s="11"/>
      <c r="C9" s="60" t="s">
        <v>73</v>
      </c>
      <c r="D9" s="12"/>
      <c r="E9" s="12"/>
      <c r="F9" s="12"/>
      <c r="G9" s="12"/>
      <c r="H9" s="32"/>
      <c r="I9" s="74">
        <v>0</v>
      </c>
      <c r="J9" s="78">
        <f t="shared" si="1"/>
        <v>0</v>
      </c>
      <c r="K9" s="76">
        <v>0</v>
      </c>
      <c r="L9" s="25">
        <v>150</v>
      </c>
      <c r="M9" s="80">
        <f t="shared" si="0"/>
        <v>-150</v>
      </c>
      <c r="N9" s="52"/>
      <c r="O9" s="36">
        <v>0</v>
      </c>
      <c r="P9" s="26">
        <v>115</v>
      </c>
      <c r="R9" s="36">
        <f>'[1]Übersicht 2'!$H8</f>
        <v>0</v>
      </c>
      <c r="S9" s="26">
        <f>'[1]Übersicht 2'!$K8</f>
        <v>86</v>
      </c>
    </row>
    <row r="10" spans="1:19" x14ac:dyDescent="0.2">
      <c r="B10" s="11"/>
      <c r="C10" s="60" t="s">
        <v>117</v>
      </c>
      <c r="D10" s="12"/>
      <c r="E10" s="12"/>
      <c r="F10" s="12"/>
      <c r="G10" s="12"/>
      <c r="H10" s="207"/>
      <c r="I10" s="208">
        <v>0</v>
      </c>
      <c r="J10" s="78">
        <f t="shared" si="1"/>
        <v>0</v>
      </c>
      <c r="K10" s="83">
        <v>0</v>
      </c>
      <c r="L10" s="59">
        <v>0</v>
      </c>
      <c r="M10" s="80">
        <f t="shared" si="0"/>
        <v>0</v>
      </c>
      <c r="N10" s="52"/>
      <c r="O10" s="36">
        <v>0</v>
      </c>
      <c r="P10" s="26">
        <v>0</v>
      </c>
      <c r="R10" s="36"/>
      <c r="S10" s="26"/>
    </row>
    <row r="11" spans="1:19" ht="17" thickBot="1" x14ac:dyDescent="0.25">
      <c r="B11" s="13"/>
      <c r="C11" s="14" t="s">
        <v>17</v>
      </c>
      <c r="D11" s="14"/>
      <c r="E11" s="14"/>
      <c r="F11" s="14"/>
      <c r="G11" s="14"/>
      <c r="H11" s="202"/>
      <c r="I11" s="201">
        <v>0</v>
      </c>
      <c r="J11" s="79">
        <f>H11-I11</f>
        <v>0</v>
      </c>
      <c r="K11" s="77">
        <v>0</v>
      </c>
      <c r="L11" s="29">
        <v>0</v>
      </c>
      <c r="M11" s="81">
        <f t="shared" si="0"/>
        <v>0</v>
      </c>
      <c r="N11" s="52"/>
      <c r="O11" s="53">
        <v>0</v>
      </c>
      <c r="P11" s="27">
        <v>0</v>
      </c>
      <c r="R11" s="53">
        <f>'[1]Übersicht 2'!$H9</f>
        <v>0</v>
      </c>
      <c r="S11" s="27">
        <f>'[1]Übersicht 2'!$K9</f>
        <v>0</v>
      </c>
    </row>
    <row r="12" spans="1:19" ht="17" thickBot="1" x14ac:dyDescent="0.25">
      <c r="H12" s="203"/>
      <c r="I12" s="199"/>
      <c r="J12" s="35"/>
      <c r="K12" s="35"/>
      <c r="L12" s="35"/>
      <c r="M12" s="257"/>
      <c r="N12" s="52"/>
      <c r="O12" s="52"/>
      <c r="P12" s="26"/>
      <c r="R12" s="36"/>
      <c r="S12" s="26"/>
    </row>
    <row r="13" spans="1:19" ht="17" thickBot="1" x14ac:dyDescent="0.25">
      <c r="A13">
        <v>1200</v>
      </c>
      <c r="B13" s="133" t="s">
        <v>19</v>
      </c>
      <c r="C13" s="134"/>
      <c r="D13" s="134"/>
      <c r="E13" s="134"/>
      <c r="F13" s="134"/>
      <c r="G13" s="134"/>
      <c r="H13" s="251"/>
      <c r="I13" s="246"/>
      <c r="J13" s="247">
        <f t="shared" ref="J13:J39" si="2">H13-I13</f>
        <v>0</v>
      </c>
      <c r="K13" s="248">
        <f>SUM(K14,K15,K19)</f>
        <v>0</v>
      </c>
      <c r="L13" s="249">
        <f>SUM(L14,L15,L19)</f>
        <v>400</v>
      </c>
      <c r="M13" s="258">
        <f t="shared" si="0"/>
        <v>-400</v>
      </c>
      <c r="N13" s="52"/>
      <c r="O13" s="235">
        <v>0</v>
      </c>
      <c r="P13" s="236">
        <v>0</v>
      </c>
      <c r="R13" s="55">
        <f>'[1]Übersicht 2'!$H11</f>
        <v>0</v>
      </c>
      <c r="S13" s="56">
        <f>'[1]Übersicht 2'!$K11</f>
        <v>110.9</v>
      </c>
    </row>
    <row r="14" spans="1:19" x14ac:dyDescent="0.2">
      <c r="B14" s="11"/>
      <c r="C14" s="12" t="s">
        <v>20</v>
      </c>
      <c r="D14" s="12"/>
      <c r="E14" s="12"/>
      <c r="F14" s="12"/>
      <c r="G14" s="12"/>
      <c r="H14" s="239"/>
      <c r="I14" s="240"/>
      <c r="J14" s="241">
        <f t="shared" si="2"/>
        <v>0</v>
      </c>
      <c r="K14" s="242">
        <v>0</v>
      </c>
      <c r="L14" s="243">
        <f>'1200_Marketing'!G3</f>
        <v>50</v>
      </c>
      <c r="M14" s="259">
        <f t="shared" si="0"/>
        <v>-50</v>
      </c>
      <c r="N14" s="52"/>
      <c r="O14" s="36">
        <v>0</v>
      </c>
      <c r="P14" s="26">
        <v>0</v>
      </c>
      <c r="R14" s="36">
        <f>'[1]Übersicht 2'!$H12</f>
        <v>0</v>
      </c>
      <c r="S14" s="26">
        <f>'[1]Übersicht 2'!$K12</f>
        <v>55.2</v>
      </c>
    </row>
    <row r="15" spans="1:19" x14ac:dyDescent="0.2">
      <c r="B15" s="11"/>
      <c r="C15" s="12" t="s">
        <v>21</v>
      </c>
      <c r="D15" s="12"/>
      <c r="E15" s="12"/>
      <c r="F15" s="12"/>
      <c r="G15" s="12"/>
      <c r="H15" s="32"/>
      <c r="I15" s="74"/>
      <c r="J15" s="78">
        <f t="shared" si="2"/>
        <v>0</v>
      </c>
      <c r="K15" s="76">
        <f>SUM(K16:K18)</f>
        <v>0</v>
      </c>
      <c r="L15" s="25">
        <f>SUM(L16:L18)</f>
        <v>300</v>
      </c>
      <c r="M15" s="260">
        <f t="shared" si="0"/>
        <v>-300</v>
      </c>
      <c r="N15" s="52"/>
      <c r="O15" s="36">
        <v>0</v>
      </c>
      <c r="P15" s="26">
        <v>0</v>
      </c>
      <c r="R15" s="36">
        <f>'[1]Übersicht 2'!$H13</f>
        <v>0</v>
      </c>
      <c r="S15" s="26">
        <f>'[1]Übersicht 2'!$K13</f>
        <v>55.699999999999996</v>
      </c>
    </row>
    <row r="16" spans="1:19" x14ac:dyDescent="0.2">
      <c r="B16" s="11"/>
      <c r="C16" s="12"/>
      <c r="D16" s="12" t="s">
        <v>22</v>
      </c>
      <c r="E16" s="12"/>
      <c r="F16" s="12"/>
      <c r="G16" s="12"/>
      <c r="H16" s="32"/>
      <c r="I16" s="74"/>
      <c r="J16" s="78">
        <f t="shared" si="2"/>
        <v>0</v>
      </c>
      <c r="K16" s="76">
        <f>'1200_Marketing'!F4</f>
        <v>0</v>
      </c>
      <c r="L16" s="25">
        <f>'1200_Marketing'!G4</f>
        <v>20</v>
      </c>
      <c r="M16" s="260">
        <f t="shared" si="0"/>
        <v>-20</v>
      </c>
      <c r="N16" s="52"/>
      <c r="O16" s="36">
        <v>0</v>
      </c>
      <c r="P16" s="26">
        <v>0</v>
      </c>
      <c r="R16" s="36">
        <f>'[1]Übersicht 2'!$H14</f>
        <v>0</v>
      </c>
      <c r="S16" s="26">
        <f>'[1]Übersicht 2'!$K14</f>
        <v>0</v>
      </c>
    </row>
    <row r="17" spans="1:19" x14ac:dyDescent="0.2">
      <c r="B17" s="11"/>
      <c r="C17" s="12"/>
      <c r="D17" s="12" t="s">
        <v>64</v>
      </c>
      <c r="E17" s="12"/>
      <c r="F17" s="12"/>
      <c r="G17" s="12"/>
      <c r="H17" s="32"/>
      <c r="I17" s="74"/>
      <c r="J17" s="78">
        <f t="shared" si="2"/>
        <v>0</v>
      </c>
      <c r="K17" s="76">
        <v>0</v>
      </c>
      <c r="L17" s="25">
        <f>'1200_Marketing'!G5</f>
        <v>30</v>
      </c>
      <c r="M17" s="260">
        <f t="shared" si="0"/>
        <v>-30</v>
      </c>
      <c r="N17" s="52"/>
      <c r="O17" s="36">
        <v>0</v>
      </c>
      <c r="P17" s="26">
        <v>0</v>
      </c>
      <c r="R17" s="36">
        <f>'[1]Übersicht 2'!$H15</f>
        <v>0</v>
      </c>
      <c r="S17" s="26">
        <f>'[1]Übersicht 2'!$K15</f>
        <v>49.55</v>
      </c>
    </row>
    <row r="18" spans="1:19" x14ac:dyDescent="0.2">
      <c r="B18" s="11"/>
      <c r="C18" s="12"/>
      <c r="D18" s="12" t="s">
        <v>23</v>
      </c>
      <c r="E18" s="12"/>
      <c r="F18" s="12"/>
      <c r="G18" s="12"/>
      <c r="H18" s="32"/>
      <c r="I18" s="74"/>
      <c r="J18" s="78">
        <f t="shared" si="2"/>
        <v>0</v>
      </c>
      <c r="K18" s="76">
        <v>0</v>
      </c>
      <c r="L18" s="25">
        <f>'1200_Marketing'!G7</f>
        <v>250</v>
      </c>
      <c r="M18" s="260">
        <f t="shared" si="0"/>
        <v>-250</v>
      </c>
      <c r="N18" s="52"/>
      <c r="O18" s="36">
        <v>0</v>
      </c>
      <c r="P18" s="26">
        <v>0</v>
      </c>
      <c r="R18" s="36">
        <f>'[1]Übersicht 2'!$H16</f>
        <v>0</v>
      </c>
      <c r="S18" s="26">
        <f>'[1]Übersicht 2'!$K16</f>
        <v>6.15</v>
      </c>
    </row>
    <row r="19" spans="1:19" ht="17" thickBot="1" x14ac:dyDescent="0.25">
      <c r="B19" s="13"/>
      <c r="C19" s="14" t="s">
        <v>24</v>
      </c>
      <c r="D19" s="14"/>
      <c r="E19" s="14"/>
      <c r="F19" s="14"/>
      <c r="G19" s="14"/>
      <c r="H19" s="33"/>
      <c r="I19" s="75"/>
      <c r="J19" s="79">
        <f t="shared" si="2"/>
        <v>0</v>
      </c>
      <c r="K19" s="77">
        <f>'1200_Marketing'!F6</f>
        <v>0</v>
      </c>
      <c r="L19" s="25">
        <f>'1200_Marketing'!G6</f>
        <v>50</v>
      </c>
      <c r="M19" s="261">
        <f t="shared" si="0"/>
        <v>-50</v>
      </c>
      <c r="N19" s="52"/>
      <c r="O19" s="53">
        <v>0</v>
      </c>
      <c r="P19" s="27">
        <v>0</v>
      </c>
      <c r="R19" s="53">
        <f>'[1]Übersicht 2'!$H17</f>
        <v>0</v>
      </c>
      <c r="S19" s="27">
        <f>'[1]Übersicht 2'!$K17</f>
        <v>0</v>
      </c>
    </row>
    <row r="20" spans="1:19" x14ac:dyDescent="0.2">
      <c r="B20" s="12"/>
      <c r="C20" s="12"/>
      <c r="D20" s="12"/>
      <c r="E20" s="12"/>
      <c r="F20" s="12"/>
      <c r="G20" s="12"/>
      <c r="H20" s="200"/>
      <c r="I20" s="35"/>
      <c r="J20" s="35"/>
      <c r="K20" s="35"/>
      <c r="L20" s="35"/>
      <c r="M20" s="257"/>
      <c r="N20" s="52"/>
      <c r="O20" s="52"/>
      <c r="P20" s="26"/>
      <c r="R20" s="36"/>
      <c r="S20" s="26"/>
    </row>
    <row r="21" spans="1:19" ht="17" thickBot="1" x14ac:dyDescent="0.25">
      <c r="H21" s="34"/>
      <c r="I21" s="35"/>
      <c r="J21" s="35"/>
      <c r="K21" s="35"/>
      <c r="L21" s="35"/>
      <c r="M21" s="257"/>
      <c r="N21" s="52"/>
      <c r="O21" s="52"/>
      <c r="P21" s="26"/>
      <c r="R21" s="36"/>
      <c r="S21" s="26"/>
    </row>
    <row r="22" spans="1:19" ht="17" thickBot="1" x14ac:dyDescent="0.25">
      <c r="A22">
        <v>1300</v>
      </c>
      <c r="B22" s="133" t="s">
        <v>25</v>
      </c>
      <c r="C22" s="134"/>
      <c r="D22" s="134"/>
      <c r="E22" s="134"/>
      <c r="F22" s="134"/>
      <c r="G22" s="134"/>
      <c r="H22" s="251"/>
      <c r="I22" s="246">
        <f>SUM(I23:I27)</f>
        <v>0</v>
      </c>
      <c r="J22" s="247">
        <f t="shared" si="2"/>
        <v>0</v>
      </c>
      <c r="K22" s="246">
        <f>SUM(K23:K27)</f>
        <v>0</v>
      </c>
      <c r="L22" s="249">
        <f>'1300_Webservices Infrastruktur'!G8</f>
        <v>180</v>
      </c>
      <c r="M22" s="250">
        <f t="shared" si="0"/>
        <v>-180</v>
      </c>
      <c r="N22" s="52"/>
      <c r="O22" s="235">
        <v>0</v>
      </c>
      <c r="P22" s="236">
        <v>397.86</v>
      </c>
      <c r="R22" s="55">
        <f>'[1]Übersicht 2'!$H20</f>
        <v>0</v>
      </c>
      <c r="S22" s="56">
        <f>'[1]Übersicht 2'!$K20</f>
        <v>106.39</v>
      </c>
    </row>
    <row r="23" spans="1:19" x14ac:dyDescent="0.2">
      <c r="B23" s="11"/>
      <c r="C23" s="12" t="s">
        <v>26</v>
      </c>
      <c r="D23" s="12"/>
      <c r="E23" s="12"/>
      <c r="F23" s="12"/>
      <c r="G23" s="12"/>
      <c r="H23" s="239"/>
      <c r="I23" s="240">
        <v>0</v>
      </c>
      <c r="J23" s="241">
        <f t="shared" si="2"/>
        <v>0</v>
      </c>
      <c r="K23" s="242">
        <f>'1300_Webservices Infrastruktur'!F3</f>
        <v>0</v>
      </c>
      <c r="L23" s="243">
        <v>180</v>
      </c>
      <c r="M23" s="244">
        <f t="shared" si="0"/>
        <v>-180</v>
      </c>
      <c r="N23" s="52"/>
      <c r="O23" s="36">
        <v>0</v>
      </c>
      <c r="P23" s="26">
        <v>69.900000000000006</v>
      </c>
      <c r="R23" s="36">
        <f>'[1]Übersicht 2'!$H21</f>
        <v>0</v>
      </c>
      <c r="S23" s="26">
        <f>'[1]Übersicht 2'!$K21</f>
        <v>76.89</v>
      </c>
    </row>
    <row r="24" spans="1:19" x14ac:dyDescent="0.2">
      <c r="B24" s="11"/>
      <c r="C24" s="12" t="s">
        <v>27</v>
      </c>
      <c r="D24" s="12"/>
      <c r="E24" s="12"/>
      <c r="F24" s="12"/>
      <c r="G24" s="12"/>
      <c r="H24" s="32"/>
      <c r="I24" s="74">
        <v>0</v>
      </c>
      <c r="J24" s="78">
        <f t="shared" si="2"/>
        <v>0</v>
      </c>
      <c r="K24" s="76">
        <f>'1300_Webservices Infrastruktur'!F4</f>
        <v>0</v>
      </c>
      <c r="L24" s="25">
        <f>'1300_Webservices Infrastruktur'!G4</f>
        <v>30</v>
      </c>
      <c r="M24" s="80">
        <f t="shared" si="0"/>
        <v>-30</v>
      </c>
      <c r="N24" s="52"/>
      <c r="O24" s="36">
        <v>0</v>
      </c>
      <c r="P24" s="26">
        <v>27.96</v>
      </c>
      <c r="R24" s="36">
        <f>'[1]Übersicht 2'!$H22</f>
        <v>0</v>
      </c>
      <c r="S24" s="26">
        <f>'[1]Übersicht 2'!$K22</f>
        <v>29.5</v>
      </c>
    </row>
    <row r="25" spans="1:19" x14ac:dyDescent="0.2">
      <c r="B25" s="11"/>
      <c r="C25" s="12" t="s">
        <v>48</v>
      </c>
      <c r="D25" s="12"/>
      <c r="E25" s="12"/>
      <c r="F25" s="12"/>
      <c r="G25" s="12"/>
      <c r="H25" s="32"/>
      <c r="I25" s="74">
        <v>0</v>
      </c>
      <c r="J25" s="78">
        <f t="shared" si="2"/>
        <v>0</v>
      </c>
      <c r="K25" s="76">
        <v>0</v>
      </c>
      <c r="L25" s="25">
        <f>'1300_Webservices Infrastruktur'!G5</f>
        <v>0</v>
      </c>
      <c r="M25" s="80">
        <f t="shared" si="0"/>
        <v>0</v>
      </c>
      <c r="N25" s="52"/>
      <c r="O25" s="36">
        <v>0</v>
      </c>
      <c r="P25" s="26">
        <v>0</v>
      </c>
      <c r="R25" s="36">
        <f>'[1]Übersicht 2'!$H23</f>
        <v>0</v>
      </c>
      <c r="S25" s="26">
        <f>'[1]Übersicht 2'!$K23</f>
        <v>0</v>
      </c>
    </row>
    <row r="26" spans="1:19" x14ac:dyDescent="0.2">
      <c r="B26" s="11"/>
      <c r="C26" s="60" t="s">
        <v>112</v>
      </c>
      <c r="D26" s="12"/>
      <c r="E26" s="12"/>
      <c r="F26" s="12"/>
      <c r="G26" s="12"/>
      <c r="H26" s="58"/>
      <c r="I26" s="82">
        <v>0</v>
      </c>
      <c r="J26" s="195">
        <f t="shared" si="2"/>
        <v>0</v>
      </c>
      <c r="K26" s="83">
        <f>'1300_Webservices Infrastruktur'!F6</f>
        <v>0</v>
      </c>
      <c r="L26" s="25">
        <v>0</v>
      </c>
      <c r="M26" s="80">
        <f t="shared" si="0"/>
        <v>0</v>
      </c>
      <c r="N26" s="52"/>
      <c r="O26" s="36">
        <v>0</v>
      </c>
      <c r="P26" s="26">
        <v>300</v>
      </c>
      <c r="R26" s="36">
        <f>'[1]Übersicht 2'!$H24</f>
        <v>0</v>
      </c>
      <c r="S26" s="26">
        <f>'[1]Übersicht 2'!$K24</f>
        <v>0</v>
      </c>
    </row>
    <row r="27" spans="1:19" ht="17" thickBot="1" x14ac:dyDescent="0.25">
      <c r="B27" s="13"/>
      <c r="C27" s="14" t="s">
        <v>45</v>
      </c>
      <c r="D27" s="14"/>
      <c r="E27" s="14"/>
      <c r="F27" s="14"/>
      <c r="G27" s="14"/>
      <c r="H27" s="33"/>
      <c r="I27" s="75">
        <v>0</v>
      </c>
      <c r="J27" s="79">
        <f t="shared" si="2"/>
        <v>0</v>
      </c>
      <c r="K27" s="77">
        <f>'1300_Webservices Infrastruktur'!F7</f>
        <v>0</v>
      </c>
      <c r="L27" s="29">
        <v>0</v>
      </c>
      <c r="M27" s="81">
        <f t="shared" si="0"/>
        <v>0</v>
      </c>
      <c r="N27" s="52"/>
      <c r="O27" s="53">
        <v>0</v>
      </c>
      <c r="P27" s="27">
        <v>0</v>
      </c>
      <c r="R27" s="53">
        <f>'[1]Übersicht 2'!$H25</f>
        <v>0</v>
      </c>
      <c r="S27" s="27">
        <f>'[1]Übersicht 2'!$K25</f>
        <v>0</v>
      </c>
    </row>
    <row r="28" spans="1:19" ht="17" thickBot="1" x14ac:dyDescent="0.25">
      <c r="G28" s="14"/>
      <c r="H28" s="199"/>
      <c r="I28" s="35"/>
      <c r="J28" s="35"/>
      <c r="K28" s="35"/>
      <c r="L28" s="35"/>
      <c r="M28" s="257"/>
      <c r="N28" s="52"/>
      <c r="O28" s="52"/>
      <c r="P28" s="26"/>
      <c r="R28" s="36"/>
      <c r="S28" s="26"/>
    </row>
    <row r="29" spans="1:19" ht="17" thickBot="1" x14ac:dyDescent="0.25">
      <c r="A29">
        <v>1400</v>
      </c>
      <c r="B29" s="133" t="s">
        <v>28</v>
      </c>
      <c r="C29" s="134"/>
      <c r="D29" s="134"/>
      <c r="E29" s="134"/>
      <c r="F29" s="134"/>
      <c r="G29" s="134"/>
      <c r="H29" s="245">
        <f>SUM(H30:H35)</f>
        <v>0</v>
      </c>
      <c r="I29" s="246">
        <f>SUM(I30:I35)</f>
        <v>200</v>
      </c>
      <c r="J29" s="247">
        <f t="shared" si="2"/>
        <v>-200</v>
      </c>
      <c r="K29" s="248">
        <f>SUM(K30:K35)</f>
        <v>0</v>
      </c>
      <c r="L29" s="249">
        <f>SUM(L30:L35)</f>
        <v>1158</v>
      </c>
      <c r="M29" s="250">
        <f t="shared" si="0"/>
        <v>-1158</v>
      </c>
      <c r="N29" s="52"/>
      <c r="O29" s="235">
        <v>50.3</v>
      </c>
      <c r="P29" s="236">
        <v>522.53</v>
      </c>
      <c r="R29" s="55">
        <f>'[1]Übersicht 2'!$H27</f>
        <v>1906.76</v>
      </c>
      <c r="S29" s="56">
        <f>'[1]Übersicht 2'!$K27</f>
        <v>2593.58</v>
      </c>
    </row>
    <row r="30" spans="1:19" x14ac:dyDescent="0.2">
      <c r="B30" s="11"/>
      <c r="C30" s="12" t="s">
        <v>29</v>
      </c>
      <c r="D30" s="12"/>
      <c r="E30" s="12"/>
      <c r="F30" s="12"/>
      <c r="G30" s="12"/>
      <c r="H30" s="239">
        <v>0</v>
      </c>
      <c r="I30" s="240"/>
      <c r="J30" s="241">
        <f t="shared" si="2"/>
        <v>0</v>
      </c>
      <c r="K30" s="31">
        <v>0</v>
      </c>
      <c r="L30" s="264">
        <f>'1400_ProjektAP'!G3</f>
        <v>128</v>
      </c>
      <c r="M30" s="244">
        <f t="shared" si="0"/>
        <v>-128</v>
      </c>
      <c r="N30" s="52"/>
      <c r="O30" s="36">
        <v>0</v>
      </c>
      <c r="P30" s="26">
        <v>128</v>
      </c>
      <c r="R30" s="36">
        <f>'[1]Übersicht 2'!$H28</f>
        <v>0</v>
      </c>
      <c r="S30" s="26">
        <f>'[1]Übersicht 2'!$K28</f>
        <v>128</v>
      </c>
    </row>
    <row r="31" spans="1:19" x14ac:dyDescent="0.2">
      <c r="B31" s="11"/>
      <c r="C31" s="12" t="s">
        <v>30</v>
      </c>
      <c r="D31" s="12"/>
      <c r="E31" s="12"/>
      <c r="F31" s="12"/>
      <c r="G31" s="12"/>
      <c r="H31" s="32">
        <v>0</v>
      </c>
      <c r="I31" s="74"/>
      <c r="J31" s="78">
        <f t="shared" si="2"/>
        <v>0</v>
      </c>
      <c r="K31" s="32">
        <v>0</v>
      </c>
      <c r="L31" s="265">
        <f>'1400_ProjektAP'!G4</f>
        <v>180</v>
      </c>
      <c r="M31" s="80">
        <f t="shared" si="0"/>
        <v>-180</v>
      </c>
      <c r="N31" s="52"/>
      <c r="O31" s="36">
        <v>0</v>
      </c>
      <c r="P31" s="26">
        <v>163.26</v>
      </c>
      <c r="R31" s="36">
        <f>'[1]Übersicht 2'!$H29</f>
        <v>0</v>
      </c>
      <c r="S31" s="26">
        <f>'[1]Übersicht 2'!$K29</f>
        <v>163.25</v>
      </c>
    </row>
    <row r="32" spans="1:19" x14ac:dyDescent="0.2">
      <c r="B32" s="11"/>
      <c r="C32" s="12" t="s">
        <v>31</v>
      </c>
      <c r="D32" s="12"/>
      <c r="E32" s="12"/>
      <c r="F32" s="12"/>
      <c r="G32" s="12"/>
      <c r="H32" s="32">
        <v>0</v>
      </c>
      <c r="I32" s="74">
        <v>0</v>
      </c>
      <c r="J32" s="78">
        <f t="shared" si="2"/>
        <v>0</v>
      </c>
      <c r="K32" s="32">
        <f>'1400_ProjektAP'!F5</f>
        <v>0</v>
      </c>
      <c r="L32" s="265">
        <f>'1400_ProjektAP'!G5</f>
        <v>200</v>
      </c>
      <c r="M32" s="80">
        <f t="shared" si="0"/>
        <v>-200</v>
      </c>
      <c r="N32" s="52"/>
      <c r="O32" s="36">
        <v>0</v>
      </c>
      <c r="P32" s="26">
        <v>37.99</v>
      </c>
      <c r="R32" s="36">
        <f>'[1]Übersicht 2'!$H30</f>
        <v>1500</v>
      </c>
      <c r="S32" s="26">
        <f>'[1]Übersicht 2'!$K30</f>
        <v>1709.13</v>
      </c>
    </row>
    <row r="33" spans="1:19 16384:16384" x14ac:dyDescent="0.2">
      <c r="B33" s="11"/>
      <c r="C33" s="12" t="s">
        <v>32</v>
      </c>
      <c r="D33" s="12"/>
      <c r="E33" s="12"/>
      <c r="F33" s="12"/>
      <c r="G33" s="12"/>
      <c r="H33" s="32">
        <v>0</v>
      </c>
      <c r="I33" s="74">
        <v>0</v>
      </c>
      <c r="J33" s="78">
        <f t="shared" si="2"/>
        <v>0</v>
      </c>
      <c r="K33" s="32">
        <f>'1400_ProjektAP'!F6</f>
        <v>0</v>
      </c>
      <c r="L33" s="265">
        <f>'1400_ProjektAP'!G6</f>
        <v>300</v>
      </c>
      <c r="M33" s="80">
        <f t="shared" si="0"/>
        <v>-300</v>
      </c>
      <c r="N33" s="52"/>
      <c r="O33" s="36">
        <v>0</v>
      </c>
      <c r="P33" s="26">
        <v>0</v>
      </c>
      <c r="R33" s="36">
        <f>'[1]Übersicht 2'!$H31</f>
        <v>0</v>
      </c>
      <c r="S33" s="26">
        <f>'[1]Übersicht 2'!$K31</f>
        <v>14.82</v>
      </c>
    </row>
    <row r="34" spans="1:19 16384:16384" x14ac:dyDescent="0.2">
      <c r="B34" s="11"/>
      <c r="C34" s="60" t="s">
        <v>65</v>
      </c>
      <c r="D34" s="12"/>
      <c r="E34" s="12"/>
      <c r="F34" s="12"/>
      <c r="G34" s="12"/>
      <c r="H34" s="58">
        <v>0</v>
      </c>
      <c r="I34" s="82">
        <f>'1400_ProjektAP'!D7</f>
        <v>200</v>
      </c>
      <c r="J34" s="78">
        <f t="shared" si="2"/>
        <v>-200</v>
      </c>
      <c r="K34" s="32">
        <f>'1400_ProjektAP'!F7</f>
        <v>0</v>
      </c>
      <c r="L34" s="265">
        <f>'1400_ProjektAP'!G7</f>
        <v>200</v>
      </c>
      <c r="M34" s="80">
        <f t="shared" si="0"/>
        <v>-200</v>
      </c>
      <c r="N34" s="52"/>
      <c r="O34" s="36">
        <v>50.3</v>
      </c>
      <c r="P34" s="26">
        <v>144.88</v>
      </c>
      <c r="R34" s="36">
        <f>'[1]Übersicht 2'!$H32</f>
        <v>406.76</v>
      </c>
      <c r="S34" s="26">
        <f>'[1]Übersicht 2'!$K32</f>
        <v>380.38</v>
      </c>
    </row>
    <row r="35" spans="1:19 16384:16384" ht="17" thickBot="1" x14ac:dyDescent="0.25">
      <c r="B35" s="13"/>
      <c r="C35" s="14" t="s">
        <v>33</v>
      </c>
      <c r="D35" s="14"/>
      <c r="E35" s="14"/>
      <c r="F35" s="14"/>
      <c r="G35" s="14"/>
      <c r="H35" s="33"/>
      <c r="I35" s="75"/>
      <c r="J35" s="79">
        <f t="shared" si="2"/>
        <v>0</v>
      </c>
      <c r="K35" s="33">
        <f>'1400_ProjektAP'!F8</f>
        <v>0</v>
      </c>
      <c r="L35" s="92">
        <f>'1400_ProjektAP'!G8</f>
        <v>150</v>
      </c>
      <c r="M35" s="81">
        <f t="shared" si="0"/>
        <v>-150</v>
      </c>
      <c r="N35" s="52"/>
      <c r="O35" s="53">
        <v>0</v>
      </c>
      <c r="P35" s="27">
        <v>48.4</v>
      </c>
      <c r="R35" s="53">
        <f>'[1]Übersicht 2'!$H33</f>
        <v>0</v>
      </c>
      <c r="S35" s="27">
        <f>'[1]Übersicht 2'!$K33</f>
        <v>198</v>
      </c>
    </row>
    <row r="36" spans="1:19 16384:16384" ht="17" thickBot="1" x14ac:dyDescent="0.25">
      <c r="I36" s="54"/>
      <c r="L36" s="30"/>
      <c r="N36" s="12"/>
      <c r="XFD36" s="34"/>
    </row>
    <row r="37" spans="1:19 16384:16384" ht="17" thickBot="1" x14ac:dyDescent="0.25">
      <c r="A37">
        <v>1410</v>
      </c>
      <c r="B37" s="133" t="s">
        <v>59</v>
      </c>
      <c r="C37" s="134"/>
      <c r="D37" s="134"/>
      <c r="E37" s="134"/>
      <c r="F37" s="134"/>
      <c r="G37" s="134"/>
      <c r="H37" s="253">
        <f>SUM(H38:H39)</f>
        <v>0</v>
      </c>
      <c r="I37" s="246">
        <f>SUM(I38:I39)</f>
        <v>600</v>
      </c>
      <c r="J37" s="247">
        <f>SUM(J38:J40)</f>
        <v>-600</v>
      </c>
      <c r="K37" s="248">
        <f>SUM(K38:K39)</f>
        <v>0</v>
      </c>
      <c r="L37" s="246">
        <f>SUM(L38:L39)</f>
        <v>600</v>
      </c>
      <c r="M37" s="250">
        <f>SUM(M38:M40)</f>
        <v>-600</v>
      </c>
      <c r="N37" s="52"/>
      <c r="O37" s="55">
        <f>'[1]Übersicht 2'!$H35</f>
        <v>0</v>
      </c>
      <c r="P37" s="56">
        <f>'[1]Übersicht 2'!$K35</f>
        <v>0</v>
      </c>
      <c r="R37" s="55">
        <f>'[1]Übersicht 2'!$H35</f>
        <v>0</v>
      </c>
      <c r="S37" s="56">
        <f>'[1]Übersicht 2'!$K35</f>
        <v>0</v>
      </c>
    </row>
    <row r="38" spans="1:19 16384:16384" x14ac:dyDescent="0.2">
      <c r="B38" s="11"/>
      <c r="C38" s="12" t="s">
        <v>67</v>
      </c>
      <c r="D38" s="12"/>
      <c r="E38" s="12"/>
      <c r="F38" s="12"/>
      <c r="G38" s="12"/>
      <c r="H38" s="239">
        <f>'1410_AG Sensorik'!C6</f>
        <v>0</v>
      </c>
      <c r="I38" s="240">
        <v>600</v>
      </c>
      <c r="J38" s="241">
        <f t="shared" si="2"/>
        <v>-600</v>
      </c>
      <c r="K38" s="242">
        <f>'1410_AG Sensorik'!F3</f>
        <v>0</v>
      </c>
      <c r="L38" s="240">
        <v>600</v>
      </c>
      <c r="M38" s="244">
        <f t="shared" ref="M38:M39" si="3">K38-L38</f>
        <v>-600</v>
      </c>
      <c r="N38" s="52"/>
      <c r="O38" s="36">
        <f>'[1]Übersicht 2'!$H36</f>
        <v>0</v>
      </c>
      <c r="P38" s="26">
        <f>'[1]Übersicht 2'!$K36</f>
        <v>0</v>
      </c>
      <c r="R38" s="36">
        <f>'[1]Übersicht 2'!$H36</f>
        <v>0</v>
      </c>
      <c r="S38" s="26">
        <f>'[1]Übersicht 2'!$K36</f>
        <v>0</v>
      </c>
    </row>
    <row r="39" spans="1:19 16384:16384" x14ac:dyDescent="0.2">
      <c r="B39" s="11"/>
      <c r="C39" s="60" t="s">
        <v>68</v>
      </c>
      <c r="D39" s="12"/>
      <c r="E39" s="12"/>
      <c r="F39" s="12"/>
      <c r="G39" s="12"/>
      <c r="H39" s="32">
        <v>0</v>
      </c>
      <c r="I39" s="74">
        <v>0</v>
      </c>
      <c r="J39" s="78">
        <f t="shared" si="2"/>
        <v>0</v>
      </c>
      <c r="K39" s="76">
        <f>'1410_AG Sensorik'!F4</f>
        <v>0</v>
      </c>
      <c r="L39" s="74">
        <v>0</v>
      </c>
      <c r="M39" s="80">
        <f t="shared" si="3"/>
        <v>0</v>
      </c>
      <c r="N39" s="52"/>
      <c r="O39" s="36">
        <f>'[1]Übersicht 2'!$H37</f>
        <v>0</v>
      </c>
      <c r="P39" s="26">
        <f>'[1]Übersicht 2'!$K37</f>
        <v>0</v>
      </c>
      <c r="R39" s="36">
        <f>'[1]Übersicht 2'!$H37</f>
        <v>0</v>
      </c>
      <c r="S39" s="26">
        <f>'[1]Übersicht 2'!$K37</f>
        <v>0</v>
      </c>
    </row>
    <row r="40" spans="1:19 16384:16384" ht="17" thickBot="1" x14ac:dyDescent="0.25">
      <c r="B40" s="13"/>
      <c r="C40" s="14"/>
      <c r="D40" s="14"/>
      <c r="E40" s="14"/>
      <c r="F40" s="14"/>
      <c r="G40" s="14"/>
      <c r="H40" s="33"/>
      <c r="I40" s="75"/>
      <c r="J40" s="81"/>
      <c r="K40" s="77"/>
      <c r="L40" s="75"/>
      <c r="M40" s="81"/>
      <c r="N40" s="52"/>
      <c r="O40" s="53">
        <f>'[1]Übersicht 2'!$H38</f>
        <v>0</v>
      </c>
      <c r="P40" s="27">
        <f>'[1]Übersicht 2'!$K38</f>
        <v>0</v>
      </c>
      <c r="R40" s="53">
        <f>'[1]Übersicht 2'!$H38</f>
        <v>0</v>
      </c>
      <c r="S40" s="27">
        <f>'[1]Übersicht 2'!$K38</f>
        <v>0</v>
      </c>
    </row>
    <row r="41" spans="1:19 16384:16384" ht="17" thickBot="1" x14ac:dyDescent="0.25">
      <c r="I41" s="54"/>
      <c r="L41" s="30"/>
      <c r="N41" s="12"/>
    </row>
    <row r="42" spans="1:19 16384:16384" ht="17" thickBot="1" x14ac:dyDescent="0.25">
      <c r="A42">
        <v>1500</v>
      </c>
      <c r="B42" s="133" t="s">
        <v>34</v>
      </c>
      <c r="C42" s="134"/>
      <c r="D42" s="134"/>
      <c r="E42" s="134"/>
      <c r="F42" s="134"/>
      <c r="G42" s="134"/>
      <c r="H42" s="251">
        <f>SUM(H43:H46)</f>
        <v>0</v>
      </c>
      <c r="I42" s="246">
        <f>SUM(I43:I46)</f>
        <v>11700</v>
      </c>
      <c r="J42" s="247">
        <f t="shared" ref="J42:J45" si="4">H42-I42</f>
        <v>-11700</v>
      </c>
      <c r="K42" s="248">
        <f>SUM(K43:K45)</f>
        <v>0</v>
      </c>
      <c r="L42" s="246">
        <f>SUM(L43:L45)</f>
        <v>0</v>
      </c>
      <c r="M42" s="250">
        <f>SUM(M43:M46)</f>
        <v>0</v>
      </c>
      <c r="N42" s="52"/>
      <c r="O42" s="55">
        <f>SUM(O43:O46)</f>
        <v>80</v>
      </c>
      <c r="P42" s="56">
        <f>'[1]Übersicht 2'!$K40</f>
        <v>0</v>
      </c>
      <c r="R42" s="55">
        <f>'[1]Übersicht 2'!$H40</f>
        <v>359.34000000000003</v>
      </c>
      <c r="S42" s="56">
        <f>'[1]Übersicht 2'!$K40</f>
        <v>0</v>
      </c>
    </row>
    <row r="43" spans="1:19 16384:16384" x14ac:dyDescent="0.2">
      <c r="B43" s="11"/>
      <c r="C43" s="12" t="s">
        <v>35</v>
      </c>
      <c r="D43" s="12"/>
      <c r="E43" s="12"/>
      <c r="F43" s="12"/>
      <c r="G43" s="12"/>
      <c r="H43" s="239">
        <v>0</v>
      </c>
      <c r="I43" s="240">
        <v>1200</v>
      </c>
      <c r="J43" s="241">
        <f t="shared" si="4"/>
        <v>-1200</v>
      </c>
      <c r="K43" s="242">
        <v>0</v>
      </c>
      <c r="L43" s="240">
        <v>0</v>
      </c>
      <c r="M43" s="244">
        <f t="shared" ref="M43:M45" si="5">K43-L43</f>
        <v>0</v>
      </c>
      <c r="N43" s="52"/>
      <c r="O43" s="36">
        <v>0</v>
      </c>
      <c r="P43" s="26">
        <f>'[1]Übersicht 2'!$K41</f>
        <v>0</v>
      </c>
      <c r="R43" s="36">
        <f>'[1]Übersicht 2'!$H41</f>
        <v>200.34</v>
      </c>
      <c r="S43" s="26">
        <f>'[1]Übersicht 2'!$K41</f>
        <v>0</v>
      </c>
    </row>
    <row r="44" spans="1:19 16384:16384" x14ac:dyDescent="0.2">
      <c r="B44" s="11"/>
      <c r="C44" s="12" t="s">
        <v>36</v>
      </c>
      <c r="D44" s="12"/>
      <c r="E44" s="12"/>
      <c r="F44" s="12"/>
      <c r="G44" s="12"/>
      <c r="H44" s="32">
        <v>0</v>
      </c>
      <c r="I44" s="74">
        <v>500</v>
      </c>
      <c r="J44" s="78">
        <f t="shared" si="4"/>
        <v>-500</v>
      </c>
      <c r="K44" s="76">
        <v>0</v>
      </c>
      <c r="L44" s="74">
        <v>0</v>
      </c>
      <c r="M44" s="80">
        <f t="shared" si="5"/>
        <v>0</v>
      </c>
      <c r="N44" s="52"/>
      <c r="O44" s="36">
        <f>'[1]Übersicht 2'!$H42</f>
        <v>0</v>
      </c>
      <c r="P44" s="26">
        <f>'[1]Übersicht 2'!$K42</f>
        <v>0</v>
      </c>
      <c r="R44" s="36">
        <f>'[1]Übersicht 2'!$H42</f>
        <v>0</v>
      </c>
      <c r="S44" s="26">
        <f>'[1]Übersicht 2'!$K42</f>
        <v>0</v>
      </c>
    </row>
    <row r="45" spans="1:19 16384:16384" x14ac:dyDescent="0.2">
      <c r="B45" s="11"/>
      <c r="C45" s="12" t="s">
        <v>72</v>
      </c>
      <c r="D45" s="12"/>
      <c r="E45" s="12"/>
      <c r="F45" s="12"/>
      <c r="G45" s="12"/>
      <c r="H45" s="32">
        <v>0</v>
      </c>
      <c r="I45" s="74">
        <v>8000</v>
      </c>
      <c r="J45" s="78">
        <f t="shared" si="4"/>
        <v>-8000</v>
      </c>
      <c r="K45" s="76">
        <v>0</v>
      </c>
      <c r="L45" s="74">
        <v>0</v>
      </c>
      <c r="M45" s="80">
        <f t="shared" si="5"/>
        <v>0</v>
      </c>
      <c r="N45" s="52"/>
      <c r="O45" s="36">
        <v>80</v>
      </c>
      <c r="P45" s="26">
        <f>'[1]Übersicht 2'!$K43</f>
        <v>0</v>
      </c>
      <c r="R45" s="36">
        <f>'[1]Übersicht 2'!$H43</f>
        <v>159</v>
      </c>
      <c r="S45" s="26">
        <f>'[1]Übersicht 2'!$K43</f>
        <v>0</v>
      </c>
    </row>
    <row r="46" spans="1:19 16384:16384" ht="17" thickBot="1" x14ac:dyDescent="0.25">
      <c r="B46" s="13"/>
      <c r="C46" s="14" t="s">
        <v>71</v>
      </c>
      <c r="D46" s="14"/>
      <c r="E46" s="14"/>
      <c r="F46" s="14"/>
      <c r="G46" s="14"/>
      <c r="H46" s="33">
        <v>0</v>
      </c>
      <c r="I46" s="75">
        <v>2000</v>
      </c>
      <c r="J46" s="84">
        <f>H46-I46</f>
        <v>-2000</v>
      </c>
      <c r="K46" s="77">
        <v>0</v>
      </c>
      <c r="L46" s="75">
        <v>0</v>
      </c>
      <c r="M46" s="81"/>
      <c r="N46" s="52"/>
      <c r="O46" s="53">
        <f>'[1]Übersicht 2'!$H44</f>
        <v>0</v>
      </c>
      <c r="P46" s="27">
        <f>'[1]Übersicht 2'!$K44</f>
        <v>0</v>
      </c>
      <c r="R46" s="53">
        <f>'[1]Übersicht 2'!$H44</f>
        <v>0</v>
      </c>
      <c r="S46" s="27">
        <f>'[1]Übersicht 2'!$K44</f>
        <v>0</v>
      </c>
    </row>
    <row r="47" spans="1:19 16384:16384" ht="17" thickBot="1" x14ac:dyDescent="0.25">
      <c r="N47" s="12"/>
    </row>
    <row r="48" spans="1:19 16384:16384" ht="17" thickBot="1" x14ac:dyDescent="0.25">
      <c r="A48" s="64">
        <v>1600</v>
      </c>
      <c r="B48" s="254" t="s">
        <v>60</v>
      </c>
      <c r="C48" s="255"/>
      <c r="D48" s="255"/>
      <c r="E48" s="255"/>
      <c r="F48" s="255"/>
      <c r="G48" s="255"/>
      <c r="H48" s="251">
        <f>SUM(H49:H51)</f>
        <v>0</v>
      </c>
      <c r="I48" s="246">
        <f>SUM(I49:I50)</f>
        <v>100</v>
      </c>
      <c r="J48" s="247">
        <f t="shared" ref="J48:J51" si="6">H48-I48</f>
        <v>-100</v>
      </c>
      <c r="K48" s="248">
        <f>SUM(K49:K50)</f>
        <v>0</v>
      </c>
      <c r="L48" s="246">
        <f>SUM(L49:L51)</f>
        <v>170</v>
      </c>
      <c r="M48" s="250">
        <f>SUM(M49:M51)</f>
        <v>-170</v>
      </c>
      <c r="N48" s="262"/>
      <c r="O48" s="65">
        <f>'[1]Übersicht 2'!$H46</f>
        <v>10.1</v>
      </c>
      <c r="P48" s="66">
        <f>'[1]Übersicht 2'!$K46</f>
        <v>22.68</v>
      </c>
      <c r="R48" s="65">
        <f>'[1]Übersicht 2'!$H46</f>
        <v>10.1</v>
      </c>
      <c r="S48" s="66">
        <f>'[1]Übersicht 2'!$K46</f>
        <v>22.68</v>
      </c>
    </row>
    <row r="49" spans="1:19" x14ac:dyDescent="0.2">
      <c r="A49" s="64"/>
      <c r="B49" s="67"/>
      <c r="C49" s="64" t="s">
        <v>69</v>
      </c>
      <c r="D49" s="64"/>
      <c r="E49" s="64"/>
      <c r="F49" s="64"/>
      <c r="G49" s="64"/>
      <c r="H49" s="239">
        <v>0</v>
      </c>
      <c r="I49" s="240">
        <v>100</v>
      </c>
      <c r="J49" s="241">
        <f t="shared" si="6"/>
        <v>-100</v>
      </c>
      <c r="K49" s="242">
        <v>0</v>
      </c>
      <c r="L49" s="240">
        <v>50</v>
      </c>
      <c r="M49" s="244">
        <f t="shared" ref="M49:M51" si="7">K49-L49</f>
        <v>-50</v>
      </c>
      <c r="N49" s="262"/>
      <c r="O49" s="68">
        <v>0</v>
      </c>
      <c r="P49" s="69">
        <f>'[1]Übersicht 2'!$K47</f>
        <v>0</v>
      </c>
      <c r="R49" s="68">
        <f>'[1]Übersicht 2'!$H47</f>
        <v>10.1</v>
      </c>
      <c r="S49" s="69">
        <f>'[1]Übersicht 2'!$K47</f>
        <v>0</v>
      </c>
    </row>
    <row r="50" spans="1:19" x14ac:dyDescent="0.2">
      <c r="A50" s="64"/>
      <c r="B50" s="67"/>
      <c r="C50" s="64" t="s">
        <v>70</v>
      </c>
      <c r="D50" s="64"/>
      <c r="E50" s="64"/>
      <c r="F50" s="64"/>
      <c r="G50" s="64"/>
      <c r="H50" s="32">
        <v>0</v>
      </c>
      <c r="I50" s="74">
        <v>0</v>
      </c>
      <c r="J50" s="78">
        <f t="shared" si="6"/>
        <v>0</v>
      </c>
      <c r="K50" s="76"/>
      <c r="L50" s="74">
        <v>60</v>
      </c>
      <c r="M50" s="80">
        <f t="shared" si="7"/>
        <v>-60</v>
      </c>
      <c r="N50" s="262"/>
      <c r="O50" s="68">
        <f>'[1]Übersicht 2'!$H48</f>
        <v>0</v>
      </c>
      <c r="P50" s="69">
        <v>0</v>
      </c>
      <c r="R50" s="68">
        <f>'[1]Übersicht 2'!$H48</f>
        <v>0</v>
      </c>
      <c r="S50" s="69">
        <f>'[1]Übersicht 2'!$K48</f>
        <v>22.68</v>
      </c>
    </row>
    <row r="51" spans="1:19" x14ac:dyDescent="0.2">
      <c r="A51" s="64"/>
      <c r="B51" s="67"/>
      <c r="C51" s="64" t="s">
        <v>32</v>
      </c>
      <c r="D51" s="64"/>
      <c r="E51" s="64"/>
      <c r="F51" s="64"/>
      <c r="G51" s="64"/>
      <c r="H51" s="32">
        <v>0</v>
      </c>
      <c r="I51" s="74">
        <v>0</v>
      </c>
      <c r="J51" s="78">
        <f t="shared" si="6"/>
        <v>0</v>
      </c>
      <c r="K51" s="76">
        <v>0</v>
      </c>
      <c r="L51" s="74">
        <v>60</v>
      </c>
      <c r="M51" s="80">
        <f t="shared" si="7"/>
        <v>-60</v>
      </c>
      <c r="N51" s="262"/>
      <c r="O51" s="68">
        <f>'[1]Übersicht 2'!$H49</f>
        <v>0</v>
      </c>
      <c r="P51" s="69">
        <f>'[1]Übersicht 2'!$K49</f>
        <v>0</v>
      </c>
      <c r="R51" s="68">
        <f>'[1]Übersicht 2'!$H49</f>
        <v>0</v>
      </c>
      <c r="S51" s="69">
        <f>'[1]Übersicht 2'!$K49</f>
        <v>0</v>
      </c>
    </row>
    <row r="52" spans="1:19" x14ac:dyDescent="0.2">
      <c r="A52" s="64"/>
      <c r="B52" s="67"/>
      <c r="C52" s="64"/>
      <c r="D52" s="64"/>
      <c r="E52" s="64"/>
      <c r="F52" s="64"/>
      <c r="G52" s="64"/>
      <c r="H52" s="32"/>
      <c r="I52" s="74"/>
      <c r="J52" s="78"/>
      <c r="K52" s="76"/>
      <c r="L52" s="74"/>
      <c r="M52" s="80"/>
      <c r="N52" s="262"/>
      <c r="O52" s="68">
        <f>'[1]Übersicht 2'!$H50</f>
        <v>0</v>
      </c>
      <c r="P52" s="69">
        <f>'[1]Übersicht 2'!$K50</f>
        <v>0</v>
      </c>
      <c r="R52" s="68">
        <f>'[1]Übersicht 2'!$H50</f>
        <v>0</v>
      </c>
      <c r="S52" s="69">
        <f>'[1]Übersicht 2'!$K50</f>
        <v>0</v>
      </c>
    </row>
    <row r="53" spans="1:19" ht="17" thickBot="1" x14ac:dyDescent="0.25">
      <c r="A53" s="64"/>
      <c r="B53" s="70"/>
      <c r="C53" s="71"/>
      <c r="D53" s="71"/>
      <c r="E53" s="71"/>
      <c r="F53" s="71"/>
      <c r="G53" s="71"/>
      <c r="H53" s="33"/>
      <c r="I53" s="75"/>
      <c r="J53" s="79"/>
      <c r="K53" s="77"/>
      <c r="L53" s="75"/>
      <c r="M53" s="81"/>
      <c r="N53" s="262"/>
      <c r="O53" s="72">
        <f>'[1]Übersicht 2'!$H51</f>
        <v>0</v>
      </c>
      <c r="P53" s="73">
        <f>'[1]Übersicht 2'!$K51</f>
        <v>0</v>
      </c>
      <c r="R53" s="72">
        <f>'[1]Übersicht 2'!$H51</f>
        <v>0</v>
      </c>
      <c r="S53" s="73">
        <f>'[1]Übersicht 2'!$K51</f>
        <v>0</v>
      </c>
    </row>
    <row r="54" spans="1:19" x14ac:dyDescent="0.2">
      <c r="N54" s="12"/>
    </row>
    <row r="55" spans="1:19" ht="17" thickBot="1" x14ac:dyDescent="0.25">
      <c r="I55" s="30"/>
      <c r="L55" s="30"/>
    </row>
    <row r="56" spans="1:19" ht="17" thickBot="1" x14ac:dyDescent="0.25">
      <c r="A56">
        <v>1700</v>
      </c>
      <c r="B56" s="133" t="s">
        <v>125</v>
      </c>
      <c r="C56" s="134"/>
      <c r="D56" s="134"/>
      <c r="E56" s="134"/>
      <c r="F56" s="134"/>
      <c r="G56" s="134"/>
      <c r="H56" s="245">
        <f>SUM(H57:H62)</f>
        <v>0</v>
      </c>
      <c r="I56" s="246">
        <f>SUM(I57:I62)</f>
        <v>200</v>
      </c>
      <c r="J56" s="247">
        <f t="shared" ref="J56:J62" si="8">H56-I56</f>
        <v>-200</v>
      </c>
      <c r="K56" s="248">
        <f>SUM(K57:K62)</f>
        <v>0</v>
      </c>
      <c r="L56" s="249">
        <f>SUM(L57:L62)</f>
        <v>740</v>
      </c>
      <c r="M56" s="250">
        <f t="shared" ref="M56:M62" si="9">K56-L56</f>
        <v>-740</v>
      </c>
      <c r="N56" s="52"/>
      <c r="O56" s="235"/>
      <c r="P56" s="236"/>
      <c r="R56" s="55">
        <f>'[1]Übersicht 2'!$H63</f>
        <v>0</v>
      </c>
      <c r="S56" s="56">
        <f>'[1]Übersicht 2'!$K63</f>
        <v>0</v>
      </c>
    </row>
    <row r="57" spans="1:19" x14ac:dyDescent="0.2">
      <c r="B57" s="11"/>
      <c r="C57" s="12" t="s">
        <v>29</v>
      </c>
      <c r="D57" s="12"/>
      <c r="E57" s="12"/>
      <c r="F57" s="12"/>
      <c r="G57" s="12"/>
      <c r="H57" s="31">
        <v>0</v>
      </c>
      <c r="I57" s="264"/>
      <c r="J57" s="241">
        <f t="shared" si="8"/>
        <v>0</v>
      </c>
      <c r="K57" s="31">
        <v>0</v>
      </c>
      <c r="L57" s="264">
        <v>140</v>
      </c>
      <c r="M57" s="244">
        <f t="shared" si="9"/>
        <v>-140</v>
      </c>
      <c r="N57" s="52"/>
      <c r="O57" s="36"/>
      <c r="P57" s="26"/>
      <c r="R57" s="36">
        <f>'[1]Übersicht 2'!$H64</f>
        <v>0</v>
      </c>
      <c r="S57" s="26">
        <f>'[1]Übersicht 2'!$K64</f>
        <v>0</v>
      </c>
    </row>
    <row r="58" spans="1:19" x14ac:dyDescent="0.2">
      <c r="B58" s="11"/>
      <c r="C58" s="12" t="s">
        <v>30</v>
      </c>
      <c r="D58" s="12"/>
      <c r="E58" s="12"/>
      <c r="F58" s="12"/>
      <c r="G58" s="12"/>
      <c r="H58" s="32">
        <v>0</v>
      </c>
      <c r="I58" s="28"/>
      <c r="J58" s="78">
        <f t="shared" si="8"/>
        <v>0</v>
      </c>
      <c r="K58" s="32">
        <v>0</v>
      </c>
      <c r="L58" s="265">
        <f>'1400_ProjektAP'!G40</f>
        <v>0</v>
      </c>
      <c r="M58" s="80">
        <f t="shared" si="9"/>
        <v>0</v>
      </c>
      <c r="N58" s="52"/>
      <c r="O58" s="36"/>
      <c r="P58" s="26"/>
      <c r="R58" s="36">
        <f>'[1]Übersicht 2'!$H65</f>
        <v>0</v>
      </c>
      <c r="S58" s="26">
        <f>'[1]Übersicht 2'!$K65</f>
        <v>0</v>
      </c>
    </row>
    <row r="59" spans="1:19" x14ac:dyDescent="0.2">
      <c r="B59" s="11"/>
      <c r="C59" s="12" t="s">
        <v>31</v>
      </c>
      <c r="D59" s="12"/>
      <c r="E59" s="12"/>
      <c r="F59" s="12"/>
      <c r="G59" s="12"/>
      <c r="H59" s="32">
        <v>0</v>
      </c>
      <c r="I59" s="28">
        <v>0</v>
      </c>
      <c r="J59" s="78">
        <f t="shared" si="8"/>
        <v>0</v>
      </c>
      <c r="K59" s="32">
        <v>0</v>
      </c>
      <c r="L59" s="265">
        <v>200</v>
      </c>
      <c r="M59" s="80">
        <f t="shared" si="9"/>
        <v>-200</v>
      </c>
      <c r="N59" s="52"/>
      <c r="O59" s="36"/>
      <c r="P59" s="26"/>
      <c r="R59" s="36">
        <f>'[1]Übersicht 2'!$H66</f>
        <v>0</v>
      </c>
      <c r="S59" s="26">
        <f>'[1]Übersicht 2'!$K66</f>
        <v>0</v>
      </c>
    </row>
    <row r="60" spans="1:19" x14ac:dyDescent="0.2">
      <c r="B60" s="11"/>
      <c r="C60" s="12" t="s">
        <v>32</v>
      </c>
      <c r="D60" s="12"/>
      <c r="E60" s="12"/>
      <c r="F60" s="12"/>
      <c r="G60" s="12"/>
      <c r="H60" s="32">
        <v>0</v>
      </c>
      <c r="I60" s="28">
        <v>0</v>
      </c>
      <c r="J60" s="78">
        <f t="shared" si="8"/>
        <v>0</v>
      </c>
      <c r="K60" s="32">
        <v>0</v>
      </c>
      <c r="L60" s="265">
        <v>200</v>
      </c>
      <c r="M60" s="80">
        <f t="shared" si="9"/>
        <v>-200</v>
      </c>
      <c r="N60" s="52"/>
      <c r="O60" s="36"/>
      <c r="P60" s="26"/>
      <c r="R60" s="36">
        <f>'[1]Übersicht 2'!$H67</f>
        <v>0</v>
      </c>
      <c r="S60" s="26">
        <f>'[1]Übersicht 2'!$K67</f>
        <v>0</v>
      </c>
    </row>
    <row r="61" spans="1:19" x14ac:dyDescent="0.2">
      <c r="B61" s="11"/>
      <c r="C61" s="60" t="s">
        <v>65</v>
      </c>
      <c r="D61" s="12"/>
      <c r="E61" s="12"/>
      <c r="F61" s="12"/>
      <c r="G61" s="12"/>
      <c r="H61" s="58">
        <v>0</v>
      </c>
      <c r="I61" s="194">
        <v>200</v>
      </c>
      <c r="J61" s="78">
        <f t="shared" si="8"/>
        <v>-200</v>
      </c>
      <c r="K61" s="32">
        <v>0</v>
      </c>
      <c r="L61" s="265">
        <v>200</v>
      </c>
      <c r="M61" s="80">
        <f t="shared" si="9"/>
        <v>-200</v>
      </c>
      <c r="N61" s="52"/>
      <c r="O61" s="36">
        <v>150</v>
      </c>
      <c r="P61" s="26"/>
      <c r="R61" s="36">
        <f>'[1]Übersicht 2'!$H68</f>
        <v>0</v>
      </c>
      <c r="S61" s="26">
        <f>'[1]Übersicht 2'!$K68</f>
        <v>0</v>
      </c>
    </row>
    <row r="62" spans="1:19" ht="17" thickBot="1" x14ac:dyDescent="0.25">
      <c r="B62" s="13"/>
      <c r="C62" s="14" t="s">
        <v>33</v>
      </c>
      <c r="D62" s="14"/>
      <c r="E62" s="14"/>
      <c r="F62" s="14"/>
      <c r="G62" s="14"/>
      <c r="H62" s="202">
        <f>'1400_ProjektAP'!C44</f>
        <v>0</v>
      </c>
      <c r="I62" s="87">
        <f>'1400_ProjektAP'!D44</f>
        <v>0</v>
      </c>
      <c r="J62" s="79">
        <f t="shared" si="8"/>
        <v>0</v>
      </c>
      <c r="K62" s="33">
        <v>0</v>
      </c>
      <c r="L62" s="92">
        <f>'1400_ProjektAP'!G44</f>
        <v>0</v>
      </c>
      <c r="M62" s="81">
        <f t="shared" si="9"/>
        <v>0</v>
      </c>
      <c r="N62" s="52"/>
      <c r="O62" s="53"/>
      <c r="P62" s="27"/>
      <c r="R62" s="53">
        <f>'[1]Übersicht 2'!$H69</f>
        <v>0</v>
      </c>
      <c r="S62" s="27">
        <f>'[1]Übersicht 2'!$K69</f>
        <v>0</v>
      </c>
    </row>
    <row r="63" spans="1:19" ht="17" thickBot="1" x14ac:dyDescent="0.25"/>
    <row r="64" spans="1:19" ht="17" thickBot="1" x14ac:dyDescent="0.25">
      <c r="A64">
        <v>1800</v>
      </c>
      <c r="B64" s="133" t="s">
        <v>126</v>
      </c>
      <c r="C64" s="134"/>
      <c r="D64" s="134"/>
      <c r="E64" s="134"/>
      <c r="F64" s="134"/>
      <c r="G64" s="134"/>
      <c r="H64" s="245">
        <f>SUM(H65:H70)</f>
        <v>0</v>
      </c>
      <c r="I64" s="246">
        <f>SUM(I65:I70)</f>
        <v>200</v>
      </c>
      <c r="J64" s="247">
        <f t="shared" ref="J64:J70" si="10">H64-I64</f>
        <v>-200</v>
      </c>
      <c r="K64" s="248">
        <f>SUM(K65:K70)</f>
        <v>0</v>
      </c>
      <c r="L64" s="249">
        <f>SUM(L65:L70)</f>
        <v>940</v>
      </c>
      <c r="M64" s="250">
        <f t="shared" ref="M64:M70" si="11">K64-L64</f>
        <v>-940</v>
      </c>
      <c r="N64" s="52"/>
      <c r="O64" s="235"/>
      <c r="P64" s="236"/>
      <c r="R64" s="55">
        <f>'[1]Übersicht 2'!$H71</f>
        <v>0</v>
      </c>
      <c r="S64" s="56">
        <f>'[1]Übersicht 2'!$K71</f>
        <v>0</v>
      </c>
    </row>
    <row r="65" spans="2:19" x14ac:dyDescent="0.2">
      <c r="B65" s="11"/>
      <c r="C65" s="12" t="s">
        <v>29</v>
      </c>
      <c r="D65" s="12"/>
      <c r="E65" s="12"/>
      <c r="F65" s="12"/>
      <c r="G65" s="12"/>
      <c r="H65" s="31">
        <v>0</v>
      </c>
      <c r="I65" s="264"/>
      <c r="J65" s="241">
        <f t="shared" si="10"/>
        <v>0</v>
      </c>
      <c r="K65" s="31">
        <v>0</v>
      </c>
      <c r="L65" s="264">
        <v>340</v>
      </c>
      <c r="M65" s="244">
        <f t="shared" si="11"/>
        <v>-340</v>
      </c>
      <c r="N65" s="52"/>
      <c r="O65" s="36"/>
      <c r="P65" s="26"/>
      <c r="R65" s="36">
        <f>'[1]Übersicht 2'!$H72</f>
        <v>0</v>
      </c>
      <c r="S65" s="26">
        <f>'[1]Übersicht 2'!$K72</f>
        <v>0</v>
      </c>
    </row>
    <row r="66" spans="2:19" x14ac:dyDescent="0.2">
      <c r="B66" s="11"/>
      <c r="C66" s="12" t="s">
        <v>30</v>
      </c>
      <c r="D66" s="12"/>
      <c r="E66" s="12"/>
      <c r="F66" s="12"/>
      <c r="G66" s="12"/>
      <c r="H66" s="32">
        <v>0</v>
      </c>
      <c r="I66" s="28"/>
      <c r="J66" s="78">
        <f t="shared" si="10"/>
        <v>0</v>
      </c>
      <c r="K66" s="32">
        <v>0</v>
      </c>
      <c r="L66" s="265">
        <f>'1400_ProjektAP'!G48</f>
        <v>0</v>
      </c>
      <c r="M66" s="80">
        <f t="shared" si="11"/>
        <v>0</v>
      </c>
      <c r="N66" s="52"/>
      <c r="O66" s="36"/>
      <c r="P66" s="26"/>
      <c r="R66" s="36">
        <f>'[1]Übersicht 2'!$H73</f>
        <v>0</v>
      </c>
      <c r="S66" s="26">
        <f>'[1]Übersicht 2'!$K73</f>
        <v>0</v>
      </c>
    </row>
    <row r="67" spans="2:19" x14ac:dyDescent="0.2">
      <c r="B67" s="11"/>
      <c r="C67" s="12" t="s">
        <v>31</v>
      </c>
      <c r="D67" s="12"/>
      <c r="E67" s="12"/>
      <c r="F67" s="12"/>
      <c r="G67" s="12"/>
      <c r="H67" s="32">
        <v>0</v>
      </c>
      <c r="I67" s="28">
        <v>0</v>
      </c>
      <c r="J67" s="78">
        <f t="shared" si="10"/>
        <v>0</v>
      </c>
      <c r="K67" s="32">
        <v>0</v>
      </c>
      <c r="L67" s="265">
        <v>200</v>
      </c>
      <c r="M67" s="80">
        <f t="shared" si="11"/>
        <v>-200</v>
      </c>
      <c r="N67" s="52"/>
      <c r="O67" s="36"/>
      <c r="P67" s="26"/>
      <c r="R67" s="36">
        <f>'[1]Übersicht 2'!$H74</f>
        <v>0</v>
      </c>
      <c r="S67" s="26">
        <f>'[1]Übersicht 2'!$K74</f>
        <v>0</v>
      </c>
    </row>
    <row r="68" spans="2:19" x14ac:dyDescent="0.2">
      <c r="B68" s="11"/>
      <c r="C68" s="12" t="s">
        <v>32</v>
      </c>
      <c r="D68" s="12"/>
      <c r="E68" s="12"/>
      <c r="F68" s="12"/>
      <c r="G68" s="12"/>
      <c r="H68" s="32">
        <v>0</v>
      </c>
      <c r="I68" s="28">
        <v>0</v>
      </c>
      <c r="J68" s="78">
        <f t="shared" si="10"/>
        <v>0</v>
      </c>
      <c r="K68" s="32">
        <v>0</v>
      </c>
      <c r="L68" s="265">
        <v>200</v>
      </c>
      <c r="M68" s="80">
        <f t="shared" si="11"/>
        <v>-200</v>
      </c>
      <c r="N68" s="52"/>
      <c r="O68" s="36"/>
      <c r="P68" s="26"/>
      <c r="R68" s="36">
        <f>'[1]Übersicht 2'!$H75</f>
        <v>0</v>
      </c>
      <c r="S68" s="26">
        <f>'[1]Übersicht 2'!$K75</f>
        <v>0</v>
      </c>
    </row>
    <row r="69" spans="2:19" x14ac:dyDescent="0.2">
      <c r="B69" s="11"/>
      <c r="C69" s="60" t="s">
        <v>65</v>
      </c>
      <c r="D69" s="12"/>
      <c r="E69" s="12"/>
      <c r="F69" s="12"/>
      <c r="G69" s="12"/>
      <c r="H69" s="58">
        <v>0</v>
      </c>
      <c r="I69" s="194">
        <v>200</v>
      </c>
      <c r="J69" s="78">
        <f t="shared" si="10"/>
        <v>-200</v>
      </c>
      <c r="K69" s="32">
        <v>0</v>
      </c>
      <c r="L69" s="265">
        <v>200</v>
      </c>
      <c r="M69" s="80">
        <f t="shared" si="11"/>
        <v>-200</v>
      </c>
      <c r="N69" s="52"/>
      <c r="O69" s="36">
        <v>150</v>
      </c>
      <c r="P69" s="26"/>
      <c r="R69" s="36">
        <f>'[1]Übersicht 2'!$H76</f>
        <v>0</v>
      </c>
      <c r="S69" s="26">
        <f>'[1]Übersicht 2'!$K76</f>
        <v>0</v>
      </c>
    </row>
    <row r="70" spans="2:19" ht="17" thickBot="1" x14ac:dyDescent="0.25">
      <c r="B70" s="13"/>
      <c r="C70" s="14" t="s">
        <v>33</v>
      </c>
      <c r="D70" s="14"/>
      <c r="E70" s="14"/>
      <c r="F70" s="14"/>
      <c r="G70" s="14"/>
      <c r="H70" s="202">
        <f>'1400_ProjektAP'!C52</f>
        <v>0</v>
      </c>
      <c r="I70" s="87">
        <f>'1400_ProjektAP'!D52</f>
        <v>0</v>
      </c>
      <c r="J70" s="79">
        <f t="shared" si="10"/>
        <v>0</v>
      </c>
      <c r="K70" s="33">
        <v>0</v>
      </c>
      <c r="L70" s="92">
        <f>'1400_ProjektAP'!G52</f>
        <v>0</v>
      </c>
      <c r="M70" s="81">
        <f t="shared" si="11"/>
        <v>0</v>
      </c>
      <c r="N70" s="52"/>
      <c r="O70" s="53"/>
      <c r="P70" s="27"/>
      <c r="R70" s="53">
        <f>'[1]Übersicht 2'!$H77</f>
        <v>0</v>
      </c>
      <c r="S70" s="27">
        <f>'[1]Übersicht 2'!$K77</f>
        <v>0</v>
      </c>
    </row>
  </sheetData>
  <mergeCells count="1">
    <mergeCell ref="A1:G1"/>
  </mergeCells>
  <phoneticPr fontId="18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8"/>
  <sheetViews>
    <sheetView workbookViewId="0">
      <selection activeCell="G21" sqref="G21"/>
    </sheetView>
  </sheetViews>
  <sheetFormatPr baseColWidth="10" defaultRowHeight="16" x14ac:dyDescent="0.2"/>
  <cols>
    <col min="1" max="1" width="19.5" customWidth="1"/>
    <col min="3" max="3" width="16.1640625" customWidth="1"/>
    <col min="4" max="4" width="14.83203125" customWidth="1"/>
    <col min="5" max="5" width="16.1640625" customWidth="1"/>
    <col min="6" max="6" width="19.1640625" customWidth="1"/>
    <col min="7" max="7" width="13.5" customWidth="1"/>
    <col min="8" max="8" width="15.33203125" customWidth="1"/>
  </cols>
  <sheetData>
    <row r="1" spans="1:8" ht="17" thickBot="1" x14ac:dyDescent="0.25">
      <c r="A1" s="174" t="s">
        <v>19</v>
      </c>
      <c r="B1" s="166"/>
      <c r="C1" s="166"/>
      <c r="D1" s="166"/>
      <c r="E1" s="166"/>
      <c r="F1" s="166"/>
      <c r="G1" s="166"/>
      <c r="H1" s="167"/>
    </row>
    <row r="2" spans="1:8" x14ac:dyDescent="0.2">
      <c r="A2" s="164"/>
      <c r="B2" s="160" t="s">
        <v>37</v>
      </c>
      <c r="C2" s="161" t="s">
        <v>1</v>
      </c>
      <c r="D2" s="162" t="s">
        <v>38</v>
      </c>
      <c r="E2" s="163" t="s">
        <v>3</v>
      </c>
      <c r="F2" s="172" t="s">
        <v>39</v>
      </c>
      <c r="G2" s="172" t="s">
        <v>40</v>
      </c>
      <c r="H2" s="160" t="s">
        <v>6</v>
      </c>
    </row>
    <row r="3" spans="1:8" x14ac:dyDescent="0.2">
      <c r="A3" s="5" t="s">
        <v>41</v>
      </c>
      <c r="B3" s="103">
        <v>20</v>
      </c>
      <c r="C3" s="76">
        <v>0</v>
      </c>
      <c r="D3" s="74">
        <v>0</v>
      </c>
      <c r="E3" s="102">
        <f>C3-D3</f>
        <v>0</v>
      </c>
      <c r="F3" s="76">
        <v>0</v>
      </c>
      <c r="G3" s="25">
        <v>50</v>
      </c>
      <c r="H3" s="146">
        <f>F3-G3</f>
        <v>-50</v>
      </c>
    </row>
    <row r="4" spans="1:8" x14ac:dyDescent="0.2">
      <c r="A4" s="5" t="s">
        <v>22</v>
      </c>
      <c r="B4" s="103">
        <v>100</v>
      </c>
      <c r="C4" s="76">
        <v>0</v>
      </c>
      <c r="D4" s="74">
        <v>0</v>
      </c>
      <c r="E4" s="102">
        <f t="shared" ref="E4:E7" si="0">C4-D4</f>
        <v>0</v>
      </c>
      <c r="F4" s="76">
        <v>0</v>
      </c>
      <c r="G4" s="25">
        <v>20</v>
      </c>
      <c r="H4" s="146">
        <f t="shared" ref="H4:H7" si="1">F4-G4</f>
        <v>-20</v>
      </c>
    </row>
    <row r="5" spans="1:8" x14ac:dyDescent="0.2">
      <c r="A5" s="5" t="s">
        <v>64</v>
      </c>
      <c r="B5" s="103">
        <v>400</v>
      </c>
      <c r="C5" s="76">
        <v>0</v>
      </c>
      <c r="D5" s="74">
        <v>0</v>
      </c>
      <c r="E5" s="102">
        <f t="shared" si="0"/>
        <v>0</v>
      </c>
      <c r="F5" s="76">
        <v>0</v>
      </c>
      <c r="G5" s="25">
        <v>30</v>
      </c>
      <c r="H5" s="146">
        <f t="shared" si="1"/>
        <v>-30</v>
      </c>
    </row>
    <row r="6" spans="1:8" x14ac:dyDescent="0.2">
      <c r="A6" s="5" t="s">
        <v>24</v>
      </c>
      <c r="B6" s="103">
        <v>2</v>
      </c>
      <c r="C6" s="76">
        <v>0</v>
      </c>
      <c r="D6" s="74">
        <v>0</v>
      </c>
      <c r="E6" s="102">
        <f t="shared" si="0"/>
        <v>0</v>
      </c>
      <c r="F6" s="76">
        <v>0</v>
      </c>
      <c r="G6" s="25">
        <v>50</v>
      </c>
      <c r="H6" s="146">
        <f t="shared" si="1"/>
        <v>-50</v>
      </c>
    </row>
    <row r="7" spans="1:8" ht="17" thickBot="1" x14ac:dyDescent="0.25">
      <c r="A7" s="15" t="s">
        <v>23</v>
      </c>
      <c r="B7" s="149">
        <v>10</v>
      </c>
      <c r="C7" s="77">
        <v>0</v>
      </c>
      <c r="D7" s="75">
        <v>0</v>
      </c>
      <c r="E7" s="151">
        <f t="shared" si="0"/>
        <v>0</v>
      </c>
      <c r="F7" s="77">
        <v>0</v>
      </c>
      <c r="G7" s="29">
        <v>250</v>
      </c>
      <c r="H7" s="148">
        <f t="shared" si="1"/>
        <v>-250</v>
      </c>
    </row>
    <row r="8" spans="1:8" ht="17" thickBot="1" x14ac:dyDescent="0.25">
      <c r="A8" s="147"/>
      <c r="B8" s="150" t="s">
        <v>42</v>
      </c>
      <c r="C8" s="152">
        <f t="shared" ref="C8:H8" si="2">SUM(C3:C7)</f>
        <v>0</v>
      </c>
      <c r="D8" s="153">
        <f t="shared" si="2"/>
        <v>0</v>
      </c>
      <c r="E8" s="156">
        <f t="shared" si="2"/>
        <v>0</v>
      </c>
      <c r="F8" s="152">
        <f t="shared" si="2"/>
        <v>0</v>
      </c>
      <c r="G8" s="154">
        <f t="shared" si="2"/>
        <v>400</v>
      </c>
      <c r="H8" s="155">
        <f t="shared" si="2"/>
        <v>-400</v>
      </c>
    </row>
  </sheetData>
  <phoneticPr fontId="18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8"/>
  <sheetViews>
    <sheetView workbookViewId="0">
      <selection activeCell="H15" sqref="H15"/>
    </sheetView>
  </sheetViews>
  <sheetFormatPr baseColWidth="10" defaultRowHeight="16" x14ac:dyDescent="0.2"/>
  <cols>
    <col min="1" max="1" width="19.6640625" customWidth="1"/>
    <col min="3" max="3" width="14" customWidth="1"/>
    <col min="4" max="4" width="14.83203125" customWidth="1"/>
    <col min="5" max="5" width="15.83203125" customWidth="1"/>
    <col min="6" max="6" width="13.5" customWidth="1"/>
    <col min="7" max="7" width="14.5" customWidth="1"/>
    <col min="8" max="8" width="16" customWidth="1"/>
  </cols>
  <sheetData>
    <row r="1" spans="1:8" ht="17" thickBot="1" x14ac:dyDescent="0.25">
      <c r="A1" s="174" t="s">
        <v>43</v>
      </c>
      <c r="B1" s="175"/>
      <c r="C1" s="175"/>
      <c r="D1" s="175"/>
      <c r="E1" s="175"/>
      <c r="F1" s="175"/>
      <c r="G1" s="175"/>
      <c r="H1" s="176"/>
    </row>
    <row r="2" spans="1:8" x14ac:dyDescent="0.2">
      <c r="A2" s="43"/>
      <c r="B2" s="168" t="s">
        <v>37</v>
      </c>
      <c r="C2" s="169" t="s">
        <v>1</v>
      </c>
      <c r="D2" s="170" t="s">
        <v>38</v>
      </c>
      <c r="E2" s="171" t="s">
        <v>3</v>
      </c>
      <c r="F2" s="172" t="s">
        <v>39</v>
      </c>
      <c r="G2" s="173" t="s">
        <v>40</v>
      </c>
      <c r="H2" s="171" t="s">
        <v>6</v>
      </c>
    </row>
    <row r="3" spans="1:8" x14ac:dyDescent="0.2">
      <c r="A3" s="145" t="s">
        <v>26</v>
      </c>
      <c r="B3" s="5">
        <v>1</v>
      </c>
      <c r="C3" s="25">
        <v>0</v>
      </c>
      <c r="D3" s="28">
        <v>0</v>
      </c>
      <c r="E3" s="78">
        <f t="shared" ref="E3:E5" si="0">C3-D3</f>
        <v>0</v>
      </c>
      <c r="F3" s="76">
        <v>0</v>
      </c>
      <c r="G3" s="85">
        <v>150</v>
      </c>
      <c r="H3" s="80">
        <f>G3-F3</f>
        <v>150</v>
      </c>
    </row>
    <row r="4" spans="1:8" x14ac:dyDescent="0.2">
      <c r="A4" s="145" t="s">
        <v>44</v>
      </c>
      <c r="B4" s="5">
        <v>2</v>
      </c>
      <c r="C4" s="25">
        <v>0</v>
      </c>
      <c r="D4" s="28">
        <v>0</v>
      </c>
      <c r="E4" s="78">
        <f t="shared" si="0"/>
        <v>0</v>
      </c>
      <c r="F4" s="76">
        <v>0</v>
      </c>
      <c r="G4" s="85">
        <v>30</v>
      </c>
      <c r="H4" s="80">
        <f t="shared" ref="H4:H7" si="1">G4-F4</f>
        <v>30</v>
      </c>
    </row>
    <row r="5" spans="1:8" x14ac:dyDescent="0.2">
      <c r="A5" s="145" t="s">
        <v>48</v>
      </c>
      <c r="B5" s="5"/>
      <c r="C5" s="25">
        <v>0</v>
      </c>
      <c r="D5" s="28">
        <v>0</v>
      </c>
      <c r="E5" s="78">
        <f t="shared" si="0"/>
        <v>0</v>
      </c>
      <c r="F5" s="76">
        <v>0</v>
      </c>
      <c r="G5" s="85">
        <v>0</v>
      </c>
      <c r="H5" s="80">
        <f t="shared" si="1"/>
        <v>0</v>
      </c>
    </row>
    <row r="6" spans="1:8" x14ac:dyDescent="0.2">
      <c r="A6" s="145" t="s">
        <v>112</v>
      </c>
      <c r="B6" s="193"/>
      <c r="C6" s="59">
        <v>0</v>
      </c>
      <c r="D6" s="194">
        <v>0</v>
      </c>
      <c r="E6" s="195"/>
      <c r="F6" s="83">
        <v>0</v>
      </c>
      <c r="G6" s="196">
        <v>0</v>
      </c>
      <c r="H6" s="80">
        <f t="shared" si="1"/>
        <v>0</v>
      </c>
    </row>
    <row r="7" spans="1:8" ht="17" thickBot="1" x14ac:dyDescent="0.25">
      <c r="A7" s="145" t="s">
        <v>45</v>
      </c>
      <c r="B7" s="15"/>
      <c r="C7" s="29">
        <v>0</v>
      </c>
      <c r="D7" s="87">
        <v>0</v>
      </c>
      <c r="E7" s="79">
        <f>C7-D7</f>
        <v>0</v>
      </c>
      <c r="F7" s="77">
        <v>0</v>
      </c>
      <c r="G7" s="86">
        <v>0</v>
      </c>
      <c r="H7" s="81">
        <f t="shared" si="1"/>
        <v>0</v>
      </c>
    </row>
    <row r="8" spans="1:8" ht="17" thickBot="1" x14ac:dyDescent="0.25">
      <c r="A8" s="44"/>
      <c r="B8" s="91" t="s">
        <v>42</v>
      </c>
      <c r="C8" s="92">
        <f>SUM(C2:C7)</f>
        <v>0</v>
      </c>
      <c r="D8" s="92">
        <f>SUM(D2:D7)</f>
        <v>0</v>
      </c>
      <c r="E8" s="94">
        <f>SUM(E3:E7)</f>
        <v>0</v>
      </c>
      <c r="F8" s="92">
        <f>SUM(F2:F7)</f>
        <v>0</v>
      </c>
      <c r="G8" s="92">
        <f>SUM(G2:G7)</f>
        <v>180</v>
      </c>
      <c r="H8" s="93">
        <f>SUM(H3:H7)</f>
        <v>180</v>
      </c>
    </row>
  </sheetData>
  <phoneticPr fontId="18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1"/>
  <sheetViews>
    <sheetView zoomScale="110" zoomScaleNormal="110" workbookViewId="0">
      <selection activeCell="I17" sqref="I17"/>
    </sheetView>
  </sheetViews>
  <sheetFormatPr baseColWidth="10" defaultRowHeight="16" x14ac:dyDescent="0.2"/>
  <cols>
    <col min="1" max="1" width="14.5" customWidth="1"/>
    <col min="3" max="3" width="11.83203125" customWidth="1"/>
    <col min="4" max="4" width="14.1640625" customWidth="1"/>
    <col min="5" max="5" width="15.6640625" customWidth="1"/>
    <col min="6" max="6" width="12.1640625" customWidth="1"/>
    <col min="7" max="7" width="13.1640625" customWidth="1"/>
    <col min="8" max="8" width="14.6640625" customWidth="1"/>
  </cols>
  <sheetData>
    <row r="1" spans="1:8" ht="17" thickBot="1" x14ac:dyDescent="0.25">
      <c r="A1" s="16" t="s">
        <v>46</v>
      </c>
      <c r="B1" s="17"/>
      <c r="C1" s="17"/>
      <c r="D1" s="17"/>
      <c r="E1" s="17"/>
      <c r="F1" s="17"/>
      <c r="G1" s="17"/>
      <c r="H1" s="18"/>
    </row>
    <row r="2" spans="1:8" x14ac:dyDescent="0.2">
      <c r="A2" s="143"/>
      <c r="B2" s="144" t="s">
        <v>37</v>
      </c>
      <c r="C2" s="88" t="s">
        <v>1</v>
      </c>
      <c r="D2" s="90" t="s">
        <v>38</v>
      </c>
      <c r="E2" s="100" t="s">
        <v>3</v>
      </c>
      <c r="F2" s="89" t="s">
        <v>39</v>
      </c>
      <c r="G2" s="90" t="s">
        <v>40</v>
      </c>
      <c r="H2" s="100" t="s">
        <v>6</v>
      </c>
    </row>
    <row r="3" spans="1:8" x14ac:dyDescent="0.2">
      <c r="A3" s="145" t="s">
        <v>47</v>
      </c>
      <c r="B3" s="42">
        <v>1</v>
      </c>
      <c r="C3" s="96">
        <v>0</v>
      </c>
      <c r="D3" s="95">
        <v>0</v>
      </c>
      <c r="E3" s="78">
        <f t="shared" ref="E3:E8" si="0">C3-D3</f>
        <v>0</v>
      </c>
      <c r="F3" s="76">
        <v>0</v>
      </c>
      <c r="G3" s="74">
        <v>128</v>
      </c>
      <c r="H3" s="80">
        <f t="shared" ref="H3:H7" si="1">F3-G3</f>
        <v>-128</v>
      </c>
    </row>
    <row r="4" spans="1:8" x14ac:dyDescent="0.2">
      <c r="A4" s="145" t="s">
        <v>30</v>
      </c>
      <c r="B4" s="42">
        <v>1</v>
      </c>
      <c r="C4" s="32">
        <v>0</v>
      </c>
      <c r="D4" s="74">
        <v>0</v>
      </c>
      <c r="E4" s="78">
        <f t="shared" si="0"/>
        <v>0</v>
      </c>
      <c r="F4" s="76">
        <v>163.80000000000001</v>
      </c>
      <c r="G4" s="74">
        <v>180</v>
      </c>
      <c r="H4" s="80">
        <f t="shared" si="1"/>
        <v>-16.199999999999989</v>
      </c>
    </row>
    <row r="5" spans="1:8" x14ac:dyDescent="0.2">
      <c r="A5" s="145" t="s">
        <v>31</v>
      </c>
      <c r="B5" s="42">
        <v>2</v>
      </c>
      <c r="C5" s="32"/>
      <c r="D5" s="74">
        <v>0</v>
      </c>
      <c r="E5" s="78">
        <f t="shared" si="0"/>
        <v>0</v>
      </c>
      <c r="F5" s="76">
        <v>0</v>
      </c>
      <c r="G5" s="74">
        <v>200</v>
      </c>
      <c r="H5" s="80">
        <f t="shared" si="1"/>
        <v>-200</v>
      </c>
    </row>
    <row r="6" spans="1:8" x14ac:dyDescent="0.2">
      <c r="A6" s="145" t="s">
        <v>32</v>
      </c>
      <c r="B6" s="42">
        <v>1</v>
      </c>
      <c r="C6" s="32">
        <v>0</v>
      </c>
      <c r="D6" s="74">
        <v>600</v>
      </c>
      <c r="E6" s="78">
        <f t="shared" si="0"/>
        <v>-600</v>
      </c>
      <c r="F6" s="76">
        <v>0</v>
      </c>
      <c r="G6" s="74">
        <v>300</v>
      </c>
      <c r="H6" s="80">
        <f t="shared" si="1"/>
        <v>-300</v>
      </c>
    </row>
    <row r="7" spans="1:8" x14ac:dyDescent="0.2">
      <c r="A7" s="145" t="s">
        <v>54</v>
      </c>
      <c r="B7" s="42">
        <v>2</v>
      </c>
      <c r="C7" s="32">
        <v>0</v>
      </c>
      <c r="D7" s="74">
        <v>200</v>
      </c>
      <c r="E7" s="80">
        <f>C7-D7</f>
        <v>-200</v>
      </c>
      <c r="F7" s="76">
        <v>0</v>
      </c>
      <c r="G7" s="74">
        <v>200</v>
      </c>
      <c r="H7" s="80">
        <f t="shared" si="1"/>
        <v>-200</v>
      </c>
    </row>
    <row r="8" spans="1:8" ht="17" thickBot="1" x14ac:dyDescent="0.25">
      <c r="A8" s="145" t="s">
        <v>33</v>
      </c>
      <c r="B8" s="44">
        <v>2</v>
      </c>
      <c r="C8" s="33">
        <v>0</v>
      </c>
      <c r="D8" s="75">
        <v>0</v>
      </c>
      <c r="E8" s="79">
        <f t="shared" si="0"/>
        <v>0</v>
      </c>
      <c r="F8" s="77">
        <v>0</v>
      </c>
      <c r="G8" s="75">
        <v>150</v>
      </c>
      <c r="H8" s="81">
        <f>F8-G8</f>
        <v>-150</v>
      </c>
    </row>
    <row r="9" spans="1:8" ht="17" thickBot="1" x14ac:dyDescent="0.25">
      <c r="A9" s="142"/>
      <c r="B9" s="97" t="s">
        <v>42</v>
      </c>
      <c r="C9" s="98">
        <f t="shared" ref="C9:G9" si="2">SUM(C3:C8)</f>
        <v>0</v>
      </c>
      <c r="D9" s="99">
        <f t="shared" si="2"/>
        <v>800</v>
      </c>
      <c r="E9" s="93">
        <f t="shared" si="2"/>
        <v>-800</v>
      </c>
      <c r="F9" s="27">
        <f t="shared" si="2"/>
        <v>163.80000000000001</v>
      </c>
      <c r="G9" s="99">
        <f t="shared" si="2"/>
        <v>1158</v>
      </c>
      <c r="H9" s="93">
        <f>SUM(H3:H8)</f>
        <v>-994.2</v>
      </c>
    </row>
    <row r="11" spans="1:8" x14ac:dyDescent="0.2">
      <c r="E11" s="209"/>
    </row>
  </sheetData>
  <phoneticPr fontId="18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8"/>
  <sheetViews>
    <sheetView workbookViewId="0">
      <selection activeCell="I23" sqref="I23"/>
    </sheetView>
  </sheetViews>
  <sheetFormatPr baseColWidth="10" defaultRowHeight="16" x14ac:dyDescent="0.2"/>
  <cols>
    <col min="1" max="1" width="19.5" customWidth="1"/>
    <col min="3" max="3" width="13.33203125" bestFit="1" customWidth="1"/>
    <col min="4" max="4" width="14.33203125" bestFit="1" customWidth="1"/>
    <col min="5" max="5" width="15.33203125" bestFit="1" customWidth="1"/>
    <col min="6" max="6" width="11.6640625" bestFit="1" customWidth="1"/>
    <col min="7" max="7" width="13.6640625" bestFit="1" customWidth="1"/>
    <col min="8" max="8" width="14.1640625" bestFit="1" customWidth="1"/>
  </cols>
  <sheetData>
    <row r="1" spans="1:8" ht="17" thickBot="1" x14ac:dyDescent="0.25">
      <c r="A1" s="16" t="s">
        <v>61</v>
      </c>
      <c r="B1" s="17"/>
      <c r="C1" s="17"/>
      <c r="D1" s="17"/>
      <c r="E1" s="17"/>
      <c r="F1" s="17"/>
      <c r="G1" s="17"/>
      <c r="H1" s="18"/>
    </row>
    <row r="2" spans="1:8" x14ac:dyDescent="0.2">
      <c r="A2" s="24"/>
      <c r="B2" s="144" t="s">
        <v>37</v>
      </c>
      <c r="C2" s="88" t="s">
        <v>1</v>
      </c>
      <c r="D2" s="90" t="s">
        <v>38</v>
      </c>
      <c r="E2" s="100" t="s">
        <v>3</v>
      </c>
      <c r="F2" s="89" t="s">
        <v>39</v>
      </c>
      <c r="G2" s="90" t="s">
        <v>40</v>
      </c>
      <c r="H2" s="100" t="s">
        <v>6</v>
      </c>
    </row>
    <row r="3" spans="1:8" x14ac:dyDescent="0.2">
      <c r="A3" s="145" t="s">
        <v>66</v>
      </c>
      <c r="B3" s="42"/>
      <c r="C3" s="96">
        <v>0</v>
      </c>
      <c r="D3" s="95">
        <v>0</v>
      </c>
      <c r="E3" s="157">
        <f>C3-D3</f>
        <v>0</v>
      </c>
      <c r="F3" s="76">
        <v>0</v>
      </c>
      <c r="G3" s="74">
        <v>0</v>
      </c>
      <c r="H3" s="80">
        <f>F3-G3</f>
        <v>0</v>
      </c>
    </row>
    <row r="4" spans="1:8" x14ac:dyDescent="0.2">
      <c r="A4" s="145" t="s">
        <v>74</v>
      </c>
      <c r="B4" s="42"/>
      <c r="C4" s="32">
        <v>0</v>
      </c>
      <c r="D4" s="74">
        <v>0</v>
      </c>
      <c r="E4" s="78">
        <f t="shared" ref="E4:E7" si="0">C4-D4</f>
        <v>0</v>
      </c>
      <c r="F4" s="76">
        <v>0</v>
      </c>
      <c r="G4" s="74"/>
      <c r="H4" s="80">
        <f t="shared" ref="H4:H7" si="1">F4-G4</f>
        <v>0</v>
      </c>
    </row>
    <row r="5" spans="1:8" x14ac:dyDescent="0.2">
      <c r="A5" s="42"/>
      <c r="B5" s="42"/>
      <c r="C5" s="32">
        <v>0</v>
      </c>
      <c r="D5" s="74">
        <v>0</v>
      </c>
      <c r="E5" s="78">
        <f t="shared" si="0"/>
        <v>0</v>
      </c>
      <c r="F5" s="76">
        <v>0</v>
      </c>
      <c r="G5" s="74">
        <v>0</v>
      </c>
      <c r="H5" s="80">
        <f t="shared" si="1"/>
        <v>0</v>
      </c>
    </row>
    <row r="6" spans="1:8" x14ac:dyDescent="0.2">
      <c r="A6" s="42" t="s">
        <v>107</v>
      </c>
      <c r="B6" s="42"/>
      <c r="C6" s="32">
        <v>0</v>
      </c>
      <c r="D6" s="74">
        <v>750</v>
      </c>
      <c r="E6" s="78">
        <f t="shared" si="0"/>
        <v>-750</v>
      </c>
      <c r="F6" s="76">
        <v>0</v>
      </c>
      <c r="G6" s="74">
        <v>0</v>
      </c>
      <c r="H6" s="80">
        <f t="shared" si="1"/>
        <v>0</v>
      </c>
    </row>
    <row r="7" spans="1:8" ht="17" thickBot="1" x14ac:dyDescent="0.25">
      <c r="A7" s="42"/>
      <c r="B7" s="44"/>
      <c r="C7" s="33">
        <v>0</v>
      </c>
      <c r="D7" s="75">
        <v>0</v>
      </c>
      <c r="E7" s="84">
        <f t="shared" si="0"/>
        <v>0</v>
      </c>
      <c r="F7" s="77">
        <v>0</v>
      </c>
      <c r="G7" s="75">
        <v>0</v>
      </c>
      <c r="H7" s="81">
        <f t="shared" si="1"/>
        <v>0</v>
      </c>
    </row>
    <row r="8" spans="1:8" ht="17" thickBot="1" x14ac:dyDescent="0.25">
      <c r="A8" s="44"/>
      <c r="B8" s="50" t="s">
        <v>42</v>
      </c>
      <c r="C8" s="158">
        <f>SUM(C3:C7)</f>
        <v>0</v>
      </c>
      <c r="D8" s="153">
        <f t="shared" ref="D8:E8" si="2">SUM(D3:D7)</f>
        <v>750</v>
      </c>
      <c r="E8" s="94">
        <f t="shared" si="2"/>
        <v>-750</v>
      </c>
      <c r="F8" s="152">
        <f>SUM(F3:F7)</f>
        <v>0</v>
      </c>
      <c r="G8" s="153">
        <f t="shared" ref="G8:H8" si="3">SUM(G3:G7)</f>
        <v>0</v>
      </c>
      <c r="H8" s="93">
        <f t="shared" si="3"/>
        <v>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8"/>
  <sheetViews>
    <sheetView workbookViewId="0">
      <selection activeCell="O20" sqref="O20"/>
    </sheetView>
  </sheetViews>
  <sheetFormatPr baseColWidth="10" defaultRowHeight="16" x14ac:dyDescent="0.2"/>
  <cols>
    <col min="1" max="1" width="13.6640625" bestFit="1" customWidth="1"/>
    <col min="3" max="3" width="13.33203125" bestFit="1" customWidth="1"/>
    <col min="4" max="4" width="14.33203125" bestFit="1" customWidth="1"/>
    <col min="5" max="5" width="15.33203125" bestFit="1" customWidth="1"/>
    <col min="6" max="6" width="11.6640625" bestFit="1" customWidth="1"/>
    <col min="7" max="7" width="13.6640625" bestFit="1" customWidth="1"/>
    <col min="8" max="8" width="14.1640625" bestFit="1" customWidth="1"/>
  </cols>
  <sheetData>
    <row r="1" spans="1:8" ht="17" thickBot="1" x14ac:dyDescent="0.25">
      <c r="A1" s="165" t="s">
        <v>60</v>
      </c>
      <c r="B1" s="166"/>
      <c r="C1" s="166"/>
      <c r="D1" s="166"/>
      <c r="E1" s="166"/>
      <c r="F1" s="166"/>
      <c r="G1" s="166"/>
      <c r="H1" s="167"/>
    </row>
    <row r="2" spans="1:8" x14ac:dyDescent="0.2">
      <c r="A2" s="164"/>
      <c r="B2" s="160" t="s">
        <v>37</v>
      </c>
      <c r="C2" s="161" t="s">
        <v>1</v>
      </c>
      <c r="D2" s="162" t="s">
        <v>38</v>
      </c>
      <c r="E2" s="163" t="s">
        <v>3</v>
      </c>
      <c r="F2" s="161" t="s">
        <v>39</v>
      </c>
      <c r="G2" s="162" t="s">
        <v>40</v>
      </c>
      <c r="H2" s="163" t="s">
        <v>6</v>
      </c>
    </row>
    <row r="3" spans="1:8" x14ac:dyDescent="0.2">
      <c r="A3" s="5" t="s">
        <v>63</v>
      </c>
      <c r="B3" s="103">
        <v>3</v>
      </c>
      <c r="C3" s="76">
        <v>0</v>
      </c>
      <c r="D3" s="74">
        <v>50</v>
      </c>
      <c r="E3" s="102">
        <f>C3-D3</f>
        <v>-50</v>
      </c>
      <c r="F3" s="76">
        <v>0</v>
      </c>
      <c r="G3" s="74">
        <v>50</v>
      </c>
      <c r="H3" s="101">
        <f>F3-G3</f>
        <v>-50</v>
      </c>
    </row>
    <row r="4" spans="1:8" x14ac:dyDescent="0.2">
      <c r="A4" s="5" t="s">
        <v>31</v>
      </c>
      <c r="B4" s="103">
        <v>3</v>
      </c>
      <c r="C4" s="76">
        <v>0</v>
      </c>
      <c r="D4" s="74">
        <v>0</v>
      </c>
      <c r="E4" s="102">
        <f t="shared" ref="E4:E7" si="0">C4-D4</f>
        <v>0</v>
      </c>
      <c r="F4" s="76">
        <v>0</v>
      </c>
      <c r="G4" s="74">
        <v>60</v>
      </c>
      <c r="H4" s="101">
        <f t="shared" ref="H4:H7" si="1">F4-G4</f>
        <v>-60</v>
      </c>
    </row>
    <row r="5" spans="1:8" x14ac:dyDescent="0.2">
      <c r="A5" s="5" t="s">
        <v>62</v>
      </c>
      <c r="B5" s="103">
        <v>3</v>
      </c>
      <c r="C5" s="76">
        <v>0</v>
      </c>
      <c r="D5" s="74">
        <v>0</v>
      </c>
      <c r="E5" s="102">
        <f t="shared" si="0"/>
        <v>0</v>
      </c>
      <c r="F5" s="76">
        <v>0</v>
      </c>
      <c r="G5" s="74">
        <v>60</v>
      </c>
      <c r="H5" s="101">
        <f t="shared" si="1"/>
        <v>-60</v>
      </c>
    </row>
    <row r="6" spans="1:8" x14ac:dyDescent="0.2">
      <c r="A6" s="5"/>
      <c r="B6" s="103"/>
      <c r="C6" s="76">
        <v>0</v>
      </c>
      <c r="D6" s="74">
        <v>0</v>
      </c>
      <c r="E6" s="104">
        <f t="shared" si="0"/>
        <v>0</v>
      </c>
      <c r="F6" s="76">
        <v>0</v>
      </c>
      <c r="G6" s="74">
        <v>0</v>
      </c>
      <c r="H6" s="101">
        <f t="shared" si="1"/>
        <v>0</v>
      </c>
    </row>
    <row r="7" spans="1:8" ht="17" thickBot="1" x14ac:dyDescent="0.25">
      <c r="A7" s="15"/>
      <c r="B7" s="149">
        <v>10</v>
      </c>
      <c r="C7" s="77">
        <v>0</v>
      </c>
      <c r="D7" s="75">
        <v>0</v>
      </c>
      <c r="E7" s="151">
        <f t="shared" si="0"/>
        <v>0</v>
      </c>
      <c r="F7" s="77">
        <v>0</v>
      </c>
      <c r="G7" s="75">
        <v>0</v>
      </c>
      <c r="H7" s="159">
        <f t="shared" si="1"/>
        <v>0</v>
      </c>
    </row>
    <row r="8" spans="1:8" ht="17" thickBot="1" x14ac:dyDescent="0.25">
      <c r="A8" s="147"/>
      <c r="B8" s="150" t="s">
        <v>42</v>
      </c>
      <c r="C8" s="158">
        <f>SUM(C3:C7)</f>
        <v>0</v>
      </c>
      <c r="D8" s="153">
        <f t="shared" ref="D8:E8" si="2">SUM(D3:D7)</f>
        <v>50</v>
      </c>
      <c r="E8" s="177">
        <f t="shared" si="2"/>
        <v>-50</v>
      </c>
      <c r="F8" s="152">
        <f>SUM(F3:F7)</f>
        <v>0</v>
      </c>
      <c r="G8" s="153">
        <f t="shared" ref="G8:H8" si="3">SUM(G3:G7)</f>
        <v>170</v>
      </c>
      <c r="H8" s="93">
        <f t="shared" si="3"/>
        <v>-170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20E3E-8C4C-4C4A-A3A8-C2FAC442F511}">
  <dimension ref="A1:H11"/>
  <sheetViews>
    <sheetView zoomScale="110" zoomScaleNormal="110" workbookViewId="0">
      <selection activeCell="D7" sqref="D7"/>
    </sheetView>
  </sheetViews>
  <sheetFormatPr baseColWidth="10" defaultRowHeight="16" x14ac:dyDescent="0.2"/>
  <cols>
    <col min="1" max="1" width="14.5" customWidth="1"/>
    <col min="3" max="3" width="11.83203125" customWidth="1"/>
    <col min="4" max="4" width="14.1640625" customWidth="1"/>
    <col min="5" max="5" width="15.6640625" customWidth="1"/>
    <col min="6" max="6" width="12.1640625" customWidth="1"/>
    <col min="7" max="7" width="13.1640625" customWidth="1"/>
    <col min="8" max="8" width="14.6640625" customWidth="1"/>
  </cols>
  <sheetData>
    <row r="1" spans="1:8" ht="17" thickBot="1" x14ac:dyDescent="0.25">
      <c r="A1" s="16" t="s">
        <v>46</v>
      </c>
      <c r="B1" s="17"/>
      <c r="C1" s="17"/>
      <c r="D1" s="17"/>
      <c r="E1" s="17"/>
      <c r="F1" s="17"/>
      <c r="G1" s="17"/>
      <c r="H1" s="18"/>
    </row>
    <row r="2" spans="1:8" x14ac:dyDescent="0.2">
      <c r="A2" s="143"/>
      <c r="B2" s="144" t="s">
        <v>37</v>
      </c>
      <c r="C2" s="88" t="s">
        <v>1</v>
      </c>
      <c r="D2" s="90" t="s">
        <v>38</v>
      </c>
      <c r="E2" s="100" t="s">
        <v>3</v>
      </c>
      <c r="F2" s="89" t="s">
        <v>39</v>
      </c>
      <c r="G2" s="90" t="s">
        <v>40</v>
      </c>
      <c r="H2" s="100" t="s">
        <v>6</v>
      </c>
    </row>
    <row r="3" spans="1:8" x14ac:dyDescent="0.2">
      <c r="A3" s="145" t="s">
        <v>47</v>
      </c>
      <c r="B3" s="42">
        <v>1</v>
      </c>
      <c r="C3" s="96">
        <v>0</v>
      </c>
      <c r="D3" s="95">
        <v>140</v>
      </c>
      <c r="E3" s="78">
        <f t="shared" ref="E3:E8" si="0">C3-D3</f>
        <v>-140</v>
      </c>
      <c r="F3" s="76">
        <v>0</v>
      </c>
      <c r="G3" s="74">
        <v>140</v>
      </c>
      <c r="H3" s="80">
        <f t="shared" ref="H3:H7" si="1">F3-G3</f>
        <v>-140</v>
      </c>
    </row>
    <row r="4" spans="1:8" x14ac:dyDescent="0.2">
      <c r="A4" s="145" t="s">
        <v>30</v>
      </c>
      <c r="B4" s="42">
        <v>1</v>
      </c>
      <c r="C4" s="32">
        <v>0</v>
      </c>
      <c r="D4" s="74">
        <v>0</v>
      </c>
      <c r="E4" s="78">
        <f t="shared" si="0"/>
        <v>0</v>
      </c>
      <c r="F4" s="76">
        <v>0</v>
      </c>
      <c r="G4" s="74">
        <v>0</v>
      </c>
      <c r="H4" s="80">
        <f t="shared" si="1"/>
        <v>0</v>
      </c>
    </row>
    <row r="5" spans="1:8" x14ac:dyDescent="0.2">
      <c r="A5" s="145" t="s">
        <v>31</v>
      </c>
      <c r="B5" s="42">
        <v>2</v>
      </c>
      <c r="C5" s="32"/>
      <c r="D5" s="74">
        <v>0</v>
      </c>
      <c r="E5" s="78">
        <f t="shared" si="0"/>
        <v>0</v>
      </c>
      <c r="F5" s="76">
        <v>0</v>
      </c>
      <c r="G5" s="74">
        <v>200</v>
      </c>
      <c r="H5" s="80">
        <f t="shared" si="1"/>
        <v>-200</v>
      </c>
    </row>
    <row r="6" spans="1:8" x14ac:dyDescent="0.2">
      <c r="A6" s="145" t="s">
        <v>32</v>
      </c>
      <c r="B6" s="42">
        <v>1</v>
      </c>
      <c r="C6" s="32">
        <v>0</v>
      </c>
      <c r="D6" s="74">
        <v>0</v>
      </c>
      <c r="E6" s="78">
        <f t="shared" si="0"/>
        <v>0</v>
      </c>
      <c r="F6" s="76">
        <v>0</v>
      </c>
      <c r="G6" s="74">
        <v>200</v>
      </c>
      <c r="H6" s="80">
        <f t="shared" si="1"/>
        <v>-200</v>
      </c>
    </row>
    <row r="7" spans="1:8" x14ac:dyDescent="0.2">
      <c r="A7" s="145" t="s">
        <v>54</v>
      </c>
      <c r="B7" s="42">
        <v>2</v>
      </c>
      <c r="C7" s="32">
        <v>0</v>
      </c>
      <c r="D7" s="74">
        <v>200</v>
      </c>
      <c r="E7" s="80">
        <f>C7-D7</f>
        <v>-200</v>
      </c>
      <c r="F7" s="76">
        <v>0</v>
      </c>
      <c r="G7" s="74">
        <v>200</v>
      </c>
      <c r="H7" s="80">
        <f t="shared" si="1"/>
        <v>-200</v>
      </c>
    </row>
    <row r="8" spans="1:8" ht="17" thickBot="1" x14ac:dyDescent="0.25">
      <c r="A8" s="145" t="s">
        <v>33</v>
      </c>
      <c r="B8" s="44">
        <v>2</v>
      </c>
      <c r="C8" s="33">
        <v>0</v>
      </c>
      <c r="D8" s="75">
        <v>0</v>
      </c>
      <c r="E8" s="79">
        <f t="shared" si="0"/>
        <v>0</v>
      </c>
      <c r="F8" s="77">
        <v>0</v>
      </c>
      <c r="G8" s="75">
        <v>200</v>
      </c>
      <c r="H8" s="81">
        <f>F8-G8</f>
        <v>-200</v>
      </c>
    </row>
    <row r="9" spans="1:8" ht="17" thickBot="1" x14ac:dyDescent="0.25">
      <c r="A9" s="142"/>
      <c r="B9" s="97" t="s">
        <v>42</v>
      </c>
      <c r="C9" s="98">
        <f t="shared" ref="C9:G9" si="2">SUM(C3:C8)</f>
        <v>0</v>
      </c>
      <c r="D9" s="99">
        <f t="shared" si="2"/>
        <v>340</v>
      </c>
      <c r="E9" s="93">
        <f t="shared" si="2"/>
        <v>-340</v>
      </c>
      <c r="F9" s="27">
        <f t="shared" si="2"/>
        <v>0</v>
      </c>
      <c r="G9" s="99">
        <f t="shared" si="2"/>
        <v>940</v>
      </c>
      <c r="H9" s="93">
        <f>SUM(H3:H8)</f>
        <v>-940</v>
      </c>
    </row>
    <row r="11" spans="1:8" x14ac:dyDescent="0.2">
      <c r="E11" s="209"/>
    </row>
  </sheetData>
  <pageMargins left="0.75" right="0.75" top="1" bottom="1" header="0.5" footer="0.5"/>
  <pageSetup paperSize="9" orientation="portrait" horizontalDpi="4294967292" verticalDpi="429496729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DE2CD-DBB4-2E4C-9037-541DB43542BE}">
  <dimension ref="A1:H11"/>
  <sheetViews>
    <sheetView zoomScale="110" zoomScaleNormal="110" workbookViewId="0">
      <selection activeCell="K19" sqref="K19"/>
    </sheetView>
  </sheetViews>
  <sheetFormatPr baseColWidth="10" defaultRowHeight="16" x14ac:dyDescent="0.2"/>
  <cols>
    <col min="1" max="1" width="14.5" customWidth="1"/>
    <col min="3" max="3" width="11.83203125" customWidth="1"/>
    <col min="4" max="4" width="14.1640625" customWidth="1"/>
    <col min="5" max="5" width="15.6640625" customWidth="1"/>
    <col min="6" max="6" width="12.1640625" customWidth="1"/>
    <col min="7" max="7" width="13.1640625" customWidth="1"/>
    <col min="8" max="8" width="14.6640625" customWidth="1"/>
  </cols>
  <sheetData>
    <row r="1" spans="1:8" ht="17" thickBot="1" x14ac:dyDescent="0.25">
      <c r="A1" s="16" t="s">
        <v>46</v>
      </c>
      <c r="B1" s="17"/>
      <c r="C1" s="17"/>
      <c r="D1" s="17"/>
      <c r="E1" s="17"/>
      <c r="F1" s="17"/>
      <c r="G1" s="17"/>
      <c r="H1" s="18"/>
    </row>
    <row r="2" spans="1:8" x14ac:dyDescent="0.2">
      <c r="A2" s="143"/>
      <c r="B2" s="144" t="s">
        <v>37</v>
      </c>
      <c r="C2" s="88" t="s">
        <v>1</v>
      </c>
      <c r="D2" s="90" t="s">
        <v>38</v>
      </c>
      <c r="E2" s="100" t="s">
        <v>3</v>
      </c>
      <c r="F2" s="89" t="s">
        <v>39</v>
      </c>
      <c r="G2" s="90" t="s">
        <v>40</v>
      </c>
      <c r="H2" s="100" t="s">
        <v>6</v>
      </c>
    </row>
    <row r="3" spans="1:8" x14ac:dyDescent="0.2">
      <c r="A3" s="145" t="s">
        <v>47</v>
      </c>
      <c r="B3" s="42">
        <v>1</v>
      </c>
      <c r="C3" s="96">
        <v>0</v>
      </c>
      <c r="D3" s="95">
        <v>340</v>
      </c>
      <c r="E3" s="78">
        <f t="shared" ref="E3:E8" si="0">C3-D3</f>
        <v>-340</v>
      </c>
      <c r="F3" s="76">
        <v>0</v>
      </c>
      <c r="G3" s="74">
        <v>340</v>
      </c>
      <c r="H3" s="80">
        <f t="shared" ref="H3:H7" si="1">F3-G3</f>
        <v>-340</v>
      </c>
    </row>
    <row r="4" spans="1:8" x14ac:dyDescent="0.2">
      <c r="A4" s="145" t="s">
        <v>30</v>
      </c>
      <c r="B4" s="42">
        <v>1</v>
      </c>
      <c r="C4" s="32">
        <v>0</v>
      </c>
      <c r="D4" s="74">
        <v>0</v>
      </c>
      <c r="E4" s="78">
        <f t="shared" si="0"/>
        <v>0</v>
      </c>
      <c r="F4" s="76">
        <v>0</v>
      </c>
      <c r="G4" s="74">
        <v>0</v>
      </c>
      <c r="H4" s="80">
        <f t="shared" si="1"/>
        <v>0</v>
      </c>
    </row>
    <row r="5" spans="1:8" x14ac:dyDescent="0.2">
      <c r="A5" s="145" t="s">
        <v>31</v>
      </c>
      <c r="B5" s="42">
        <v>2</v>
      </c>
      <c r="C5" s="32"/>
      <c r="D5" s="74">
        <v>0</v>
      </c>
      <c r="E5" s="78">
        <f t="shared" si="0"/>
        <v>0</v>
      </c>
      <c r="F5" s="76">
        <v>0</v>
      </c>
      <c r="G5" s="74">
        <v>200</v>
      </c>
      <c r="H5" s="80">
        <f t="shared" si="1"/>
        <v>-200</v>
      </c>
    </row>
    <row r="6" spans="1:8" x14ac:dyDescent="0.2">
      <c r="A6" s="145" t="s">
        <v>32</v>
      </c>
      <c r="B6" s="42">
        <v>1</v>
      </c>
      <c r="C6" s="32">
        <v>0</v>
      </c>
      <c r="D6" s="74">
        <v>0</v>
      </c>
      <c r="E6" s="78">
        <f t="shared" si="0"/>
        <v>0</v>
      </c>
      <c r="F6" s="76">
        <v>0</v>
      </c>
      <c r="G6" s="74">
        <v>200</v>
      </c>
      <c r="H6" s="80">
        <f t="shared" si="1"/>
        <v>-200</v>
      </c>
    </row>
    <row r="7" spans="1:8" x14ac:dyDescent="0.2">
      <c r="A7" s="145" t="s">
        <v>54</v>
      </c>
      <c r="B7" s="42">
        <v>2</v>
      </c>
      <c r="C7" s="32">
        <v>0</v>
      </c>
      <c r="D7" s="74">
        <v>200</v>
      </c>
      <c r="E7" s="80">
        <f>C7-D7</f>
        <v>-200</v>
      </c>
      <c r="F7" s="76">
        <v>0</v>
      </c>
      <c r="G7" s="74">
        <v>200</v>
      </c>
      <c r="H7" s="80">
        <f t="shared" si="1"/>
        <v>-200</v>
      </c>
    </row>
    <row r="8" spans="1:8" ht="17" thickBot="1" x14ac:dyDescent="0.25">
      <c r="A8" s="145" t="s">
        <v>33</v>
      </c>
      <c r="B8" s="44">
        <v>2</v>
      </c>
      <c r="C8" s="33">
        <v>0</v>
      </c>
      <c r="D8" s="75">
        <v>0</v>
      </c>
      <c r="E8" s="79">
        <f t="shared" si="0"/>
        <v>0</v>
      </c>
      <c r="F8" s="77">
        <v>0</v>
      </c>
      <c r="G8" s="75">
        <v>100</v>
      </c>
      <c r="H8" s="81">
        <f>F8-G8</f>
        <v>-100</v>
      </c>
    </row>
    <row r="9" spans="1:8" ht="17" thickBot="1" x14ac:dyDescent="0.25">
      <c r="A9" s="142"/>
      <c r="B9" s="97" t="s">
        <v>42</v>
      </c>
      <c r="C9" s="98">
        <f t="shared" ref="C9:G9" si="2">SUM(C3:C8)</f>
        <v>0</v>
      </c>
      <c r="D9" s="99">
        <f t="shared" si="2"/>
        <v>540</v>
      </c>
      <c r="E9" s="93">
        <f t="shared" si="2"/>
        <v>-540</v>
      </c>
      <c r="F9" s="27">
        <f t="shared" si="2"/>
        <v>0</v>
      </c>
      <c r="G9" s="99">
        <f t="shared" si="2"/>
        <v>1040</v>
      </c>
      <c r="H9" s="93">
        <f>SUM(H3:H8)</f>
        <v>-1040</v>
      </c>
    </row>
    <row r="11" spans="1:8" x14ac:dyDescent="0.2">
      <c r="E11" s="209"/>
    </row>
  </sheetData>
  <pageMargins left="0.75" right="0.75" top="1" bottom="1" header="0.5" footer="0.5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Übersicht</vt:lpstr>
      <vt:lpstr>Übersicht 2</vt:lpstr>
      <vt:lpstr>1200_Marketing</vt:lpstr>
      <vt:lpstr>1300_Webservices Infrastruktur</vt:lpstr>
      <vt:lpstr>1400_ProjektAP</vt:lpstr>
      <vt:lpstr>1410_AG Sensorik</vt:lpstr>
      <vt:lpstr>1600_Baumscheiben</vt:lpstr>
      <vt:lpstr>1700_Projekt Alberthafen</vt:lpstr>
      <vt:lpstr>1800_Projekt_Geh8</vt:lpstr>
      <vt:lpstr>Rückstellungen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</dc:creator>
  <cp:lastModifiedBy>Microsoft Office User</cp:lastModifiedBy>
  <cp:lastPrinted>2017-11-06T10:11:51Z</cp:lastPrinted>
  <dcterms:created xsi:type="dcterms:W3CDTF">2016-07-25T10:53:01Z</dcterms:created>
  <dcterms:modified xsi:type="dcterms:W3CDTF">2021-08-27T15:28:48Z</dcterms:modified>
</cp:coreProperties>
</file>